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protokół zawodów" sheetId="1" r:id="rId1"/>
    <sheet name="Arkusz1" sheetId="2" r:id="rId2"/>
    <sheet name="KLASYFIKACJE" sheetId="3" r:id="rId3"/>
    <sheet name="Protokół wagi" sheetId="4" r:id="rId4"/>
    <sheet name="PKT." sheetId="5" r:id="rId5"/>
    <sheet name="instrukcja" sheetId="6" r:id="rId6"/>
  </sheets>
  <definedNames/>
  <calcPr fullCalcOnLoad="1"/>
</workbook>
</file>

<file path=xl/sharedStrings.xml><?xml version="1.0" encoding="utf-8"?>
<sst xmlns="http://schemas.openxmlformats.org/spreadsheetml/2006/main" count="173" uniqueCount="87">
  <si>
    <t>M-CE</t>
  </si>
  <si>
    <t>NAZWISKO I IMIĘ</t>
  </si>
  <si>
    <t>ROK UR.</t>
  </si>
  <si>
    <t>KLUB</t>
  </si>
  <si>
    <t>WAGA</t>
  </si>
  <si>
    <t>R W A N I E</t>
  </si>
  <si>
    <t>P O D R Z U T</t>
  </si>
  <si>
    <t>2-BÓJ</t>
  </si>
  <si>
    <t>PKT.</t>
  </si>
  <si>
    <t>PUNKTACJA W KAT.</t>
  </si>
  <si>
    <t>m-ce</t>
  </si>
  <si>
    <t>pkt.</t>
  </si>
  <si>
    <t>pkt</t>
  </si>
  <si>
    <t>Klasyfiakcja zawodników wg punktacji sinclair'a:</t>
  </si>
  <si>
    <t>Klasyfiakcja zawodniczek wg punktacji sinclair'a:</t>
  </si>
  <si>
    <t>Klasyfikacja drużynowa:</t>
  </si>
  <si>
    <t>Nazwa zawodów</t>
  </si>
  <si>
    <t>miejsce, data</t>
  </si>
  <si>
    <t>z</t>
  </si>
  <si>
    <t>x</t>
  </si>
  <si>
    <t>PROTOKÓŁ ZAWODÓW</t>
  </si>
  <si>
    <t>zgłaszane ciężary kolejnych podejść wpisujemy w lewej kolumnie dla każdego podejścia</t>
  </si>
  <si>
    <t>tzn. rwanie 1 - kolumna F, rwanie 2 - kolumna H, rwanie 3 - kolumna J …</t>
  </si>
  <si>
    <t>powinny się one wyświetlać w kolorze niebieskim</t>
  </si>
  <si>
    <t>np. dla 1 podejścia w rwaniu - kolumna G</t>
  </si>
  <si>
    <r>
      <t xml:space="preserve">podejścia zaliczamy lub nie poprzez wpisanie w kolumnie obok, po prawej stronie literki </t>
    </r>
    <r>
      <rPr>
        <b/>
        <sz val="11"/>
        <rFont val="Calibri"/>
        <family val="2"/>
      </rPr>
      <t>z</t>
    </r>
    <r>
      <rPr>
        <sz val="11"/>
        <rFont val="Calibri"/>
        <family val="2"/>
      </rPr>
      <t xml:space="preserve"> - zaliczone lub </t>
    </r>
    <r>
      <rPr>
        <b/>
        <sz val="11"/>
        <rFont val="Calibri"/>
        <family val="2"/>
      </rPr>
      <t>x</t>
    </r>
    <r>
      <rPr>
        <sz val="11"/>
        <rFont val="Calibri"/>
        <family val="2"/>
      </rPr>
      <t xml:space="preserve"> - niezaliczone</t>
    </r>
  </si>
  <si>
    <t>(znaki te są niewidoczne)</t>
  </si>
  <si>
    <t>ciężar zgłoszony</t>
  </si>
  <si>
    <t>przydatna do prowadzenia punktacji drużynowej zawodów</t>
  </si>
  <si>
    <r>
      <t>w zakładce "</t>
    </r>
    <r>
      <rPr>
        <b/>
        <sz val="11"/>
        <rFont val="Calibri"/>
        <family val="2"/>
      </rPr>
      <t>PKT.</t>
    </r>
    <r>
      <rPr>
        <sz val="11"/>
        <rFont val="Calibri"/>
        <family val="2"/>
      </rPr>
      <t>" można dowolnie zmieniać wysokość przypadających punktów za każde miejsce</t>
    </r>
  </si>
  <si>
    <r>
      <t xml:space="preserve">na podstawie wpisanego miejsca w kolumnie </t>
    </r>
    <r>
      <rPr>
        <b/>
        <sz val="11"/>
        <rFont val="Calibri"/>
        <family val="2"/>
      </rPr>
      <t>A</t>
    </r>
    <r>
      <rPr>
        <sz val="11"/>
        <rFont val="Calibri"/>
        <family val="2"/>
      </rPr>
      <t xml:space="preserve">, w kolumnie </t>
    </r>
    <r>
      <rPr>
        <b/>
        <sz val="11"/>
        <rFont val="Calibri"/>
        <family val="2"/>
      </rPr>
      <t>T</t>
    </r>
    <r>
      <rPr>
        <sz val="11"/>
        <rFont val="Calibri"/>
        <family val="2"/>
      </rPr>
      <t xml:space="preserve"> pojawia się automatycznie punktacja np. w kat. wagowych</t>
    </r>
  </si>
  <si>
    <r>
      <t xml:space="preserve">w zakładce </t>
    </r>
    <r>
      <rPr>
        <b/>
        <sz val="11"/>
        <rFont val="Calibri"/>
        <family val="2"/>
      </rPr>
      <t>"KLASYFIKACJE"</t>
    </r>
    <r>
      <rPr>
        <sz val="11"/>
        <rFont val="Calibri"/>
        <family val="2"/>
      </rPr>
      <t xml:space="preserve"> automatycznie wyświetlana jest klasyfikacja zawodniczek i zawodników wg pkt. Sinclaira</t>
    </r>
  </si>
  <si>
    <t>muszą być identyczne albo poprwawnie policzyło punktację)</t>
  </si>
  <si>
    <r>
      <t>(po 6 najlepszych) oraz punktacja klubowa (</t>
    </r>
    <r>
      <rPr>
        <b/>
        <sz val="11"/>
        <rFont val="Calibri"/>
        <family val="2"/>
      </rPr>
      <t>nazwy klubów w zakładce KLASYFIKACJE i "protokół zawodów"</t>
    </r>
  </si>
  <si>
    <r>
      <t xml:space="preserve">     </t>
    </r>
    <r>
      <rPr>
        <b/>
        <sz val="12"/>
        <rFont val="Book Antiqua"/>
        <family val="1"/>
      </rPr>
      <t>Grudziądz, 21.03.2009</t>
    </r>
  </si>
  <si>
    <t>L.p.</t>
  </si>
  <si>
    <t>Nr licencji</t>
  </si>
  <si>
    <t>Grupa</t>
  </si>
  <si>
    <t xml:space="preserve">Imię i Nazwisko </t>
  </si>
  <si>
    <t>Rok</t>
  </si>
  <si>
    <t>Klub</t>
  </si>
  <si>
    <t>Waga</t>
  </si>
  <si>
    <t>I podejścia</t>
  </si>
  <si>
    <t>rwanie</t>
  </si>
  <si>
    <t>podrzut</t>
  </si>
  <si>
    <t>Sedzia główny</t>
  </si>
  <si>
    <t>Lekarz zawodów</t>
  </si>
  <si>
    <t>Sędzia odp. za zapis w 
protokole</t>
  </si>
  <si>
    <t>Sędzia odp. za odczyt 
wagi</t>
  </si>
  <si>
    <t>Sędzia odp. za przegląd
dokumentów</t>
  </si>
  <si>
    <t>_____________________________</t>
  </si>
  <si>
    <t>__________________________</t>
  </si>
  <si>
    <t>_________________________</t>
  </si>
  <si>
    <t>nazwa zawodów</t>
  </si>
  <si>
    <t>PROTOKÓŁ WAGI</t>
  </si>
  <si>
    <t>KOBIETY</t>
  </si>
  <si>
    <t>MĘŻCZYŹNI</t>
  </si>
  <si>
    <t>Sędzia główny</t>
  </si>
  <si>
    <t>Sedziowie:</t>
  </si>
  <si>
    <t>Sekretarz zawodów</t>
  </si>
  <si>
    <t>XXIII Międzynarodowy Memoriał im. W. Malaka</t>
  </si>
  <si>
    <t>Gdańsk, 16.06.2018</t>
  </si>
  <si>
    <t>Ilian Mironienko</t>
  </si>
  <si>
    <t>Kaliningrad</t>
  </si>
  <si>
    <t>Yevhenii Fesak</t>
  </si>
  <si>
    <t>Ukraina</t>
  </si>
  <si>
    <t>Julian Falkowski</t>
  </si>
  <si>
    <t>Meyer Elbląg</t>
  </si>
  <si>
    <t>Karol Kilmaszewski</t>
  </si>
  <si>
    <t>Rzemieślnik Malbork</t>
  </si>
  <si>
    <t>Kacper Kłos</t>
  </si>
  <si>
    <t>Tarpan Mrocza</t>
  </si>
  <si>
    <t>Kacper Badziągowski</t>
  </si>
  <si>
    <t>Piotr Poniedziałek</t>
  </si>
  <si>
    <t>Mazovia Ciechanów</t>
  </si>
  <si>
    <t>Patryk Bęben</t>
  </si>
  <si>
    <t>Daniel Goliasz</t>
  </si>
  <si>
    <t>Jakub Węgrzyn</t>
  </si>
  <si>
    <t>Wisła Puławy</t>
  </si>
  <si>
    <t>Gerard POTRYKUS</t>
  </si>
  <si>
    <t>Janusz KAMIŃŚKI</t>
  </si>
  <si>
    <t>Zbigniew ZAGÓRSKI</t>
  </si>
  <si>
    <t>Jerzy SEKUŁA</t>
  </si>
  <si>
    <t>Dawid SUPRYNOWICZ</t>
  </si>
  <si>
    <t>Spiker</t>
  </si>
  <si>
    <t>Ewelina OBRYCKA</t>
  </si>
  <si>
    <t>---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</si>
</sst>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  <numFmt numFmtId="166" formatCode="0.0E+00"/>
    <numFmt numFmtId="167" formatCode="0.00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"/>
    <numFmt numFmtId="173" formatCode="0.0000"/>
    <numFmt numFmtId="174" formatCode="00"/>
  </numFmts>
  <fonts count="7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10"/>
      <name val="Arial"/>
      <family val="2"/>
    </font>
    <font>
      <sz val="8"/>
      <name val="Trebuchet MS"/>
      <family val="2"/>
    </font>
    <font>
      <b/>
      <sz val="8"/>
      <name val="Trebuchet MS"/>
      <family val="2"/>
    </font>
    <font>
      <sz val="8"/>
      <name val="Tahoma"/>
      <family val="2"/>
    </font>
    <font>
      <sz val="8"/>
      <color indexed="9"/>
      <name val="Tahoma"/>
      <family val="2"/>
    </font>
    <font>
      <sz val="7"/>
      <name val="Verdana"/>
      <family val="2"/>
    </font>
    <font>
      <b/>
      <sz val="7"/>
      <name val="Tahoma"/>
      <family val="2"/>
    </font>
    <font>
      <sz val="7"/>
      <name val="Tahoma"/>
      <family val="2"/>
    </font>
    <font>
      <sz val="8"/>
      <color indexed="12"/>
      <name val="Verdana"/>
      <family val="2"/>
    </font>
    <font>
      <sz val="7"/>
      <color indexed="9"/>
      <name val="Verdana"/>
      <family val="2"/>
    </font>
    <font>
      <sz val="5"/>
      <color indexed="9"/>
      <name val="Verdana"/>
      <family val="2"/>
    </font>
    <font>
      <i/>
      <sz val="8"/>
      <name val="Trebuchet MS"/>
      <family val="2"/>
    </font>
    <font>
      <i/>
      <sz val="8"/>
      <color indexed="9"/>
      <name val="Trebuchet MS"/>
      <family val="2"/>
    </font>
    <font>
      <sz val="9"/>
      <name val="Trebuchet MS"/>
      <family val="2"/>
    </font>
    <font>
      <sz val="8"/>
      <color indexed="9"/>
      <name val="Verdana"/>
      <family val="2"/>
    </font>
    <font>
      <b/>
      <sz val="18"/>
      <name val="Trebuchet MS"/>
      <family val="2"/>
    </font>
    <font>
      <sz val="18"/>
      <name val="Arial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u val="single"/>
      <sz val="12"/>
      <name val="Arial"/>
      <family val="2"/>
    </font>
    <font>
      <sz val="14"/>
      <name val="Times New Roman"/>
      <family val="1"/>
    </font>
    <font>
      <b/>
      <sz val="12"/>
      <name val="Book Antiqua"/>
      <family val="1"/>
    </font>
    <font>
      <sz val="6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i/>
      <sz val="7"/>
      <name val="Verdana"/>
      <family val="2"/>
    </font>
    <font>
      <b/>
      <sz val="8"/>
      <color indexed="53"/>
      <name val="Verdana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i/>
      <sz val="9"/>
      <name val="Calibri"/>
      <family val="2"/>
    </font>
    <font>
      <sz val="10"/>
      <color indexed="10"/>
      <name val="Trebuchet MS"/>
      <family val="2"/>
    </font>
    <font>
      <sz val="8"/>
      <color indexed="48"/>
      <name val="Verdana"/>
      <family val="2"/>
    </font>
    <font>
      <b/>
      <sz val="18"/>
      <color indexed="8"/>
      <name val="Trebuchet MS"/>
      <family val="2"/>
    </font>
    <font>
      <b/>
      <sz val="12"/>
      <color indexed="8"/>
      <name val="Trebuchet MS"/>
      <family val="2"/>
    </font>
    <font>
      <b/>
      <u val="single"/>
      <sz val="12"/>
      <name val="Cambria"/>
      <family val="1"/>
    </font>
    <font>
      <b/>
      <sz val="8"/>
      <color theme="9" tint="-0.24997000396251678"/>
      <name val="Verdana"/>
      <family val="2"/>
    </font>
    <font>
      <sz val="8"/>
      <color rgb="FF0000FF"/>
      <name val="Verdana"/>
      <family val="2"/>
    </font>
    <font>
      <sz val="10"/>
      <color rgb="FFFF0000"/>
      <name val="Trebuchet MS"/>
      <family val="2"/>
    </font>
    <font>
      <sz val="8"/>
      <color theme="0"/>
      <name val="Verdana"/>
      <family val="2"/>
    </font>
    <font>
      <sz val="8"/>
      <color rgb="FF3333FF"/>
      <name val="Verdana"/>
      <family val="2"/>
    </font>
    <font>
      <b/>
      <sz val="18"/>
      <color theme="1"/>
      <name val="Trebuchet MS"/>
      <family val="2"/>
    </font>
    <font>
      <b/>
      <sz val="12"/>
      <color theme="1"/>
      <name val="Trebuchet MS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>
        <color indexed="63"/>
      </bottom>
    </border>
    <border>
      <left style="thin"/>
      <right style="thin"/>
      <top style="thin">
        <color indexed="23"/>
      </top>
      <bottom style="thin"/>
    </border>
    <border>
      <left style="thin"/>
      <right>
        <color indexed="63"/>
      </right>
      <top style="thin">
        <color indexed="23"/>
      </top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/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/>
      <right style="thin">
        <color indexed="23"/>
      </right>
      <top style="thin">
        <color indexed="2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6" fillId="24" borderId="0" xfId="0" applyFont="1" applyFill="1" applyBorder="1" applyAlignment="1">
      <alignment horizontal="center"/>
    </xf>
    <xf numFmtId="0" fontId="26" fillId="24" borderId="0" xfId="0" applyFont="1" applyFill="1" applyBorder="1" applyAlignment="1">
      <alignment/>
    </xf>
    <xf numFmtId="164" fontId="26" fillId="24" borderId="0" xfId="0" applyNumberFormat="1" applyFont="1" applyFill="1" applyBorder="1" applyAlignment="1">
      <alignment horizontal="center"/>
    </xf>
    <xf numFmtId="0" fontId="27" fillId="24" borderId="0" xfId="0" applyFont="1" applyFill="1" applyBorder="1" applyAlignment="1">
      <alignment/>
    </xf>
    <xf numFmtId="167" fontId="28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67" fontId="28" fillId="24" borderId="0" xfId="0" applyNumberFormat="1" applyFont="1" applyFill="1" applyBorder="1" applyAlignment="1">
      <alignment horizontal="center" wrapText="1"/>
    </xf>
    <xf numFmtId="0" fontId="22" fillId="24" borderId="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0" fontId="31" fillId="24" borderId="11" xfId="0" applyFont="1" applyFill="1" applyBorder="1" applyAlignment="1">
      <alignment horizontal="right"/>
    </xf>
    <xf numFmtId="0" fontId="32" fillId="24" borderId="12" xfId="0" applyFont="1" applyFill="1" applyBorder="1" applyAlignment="1">
      <alignment shrinkToFit="1"/>
    </xf>
    <xf numFmtId="0" fontId="31" fillId="24" borderId="13" xfId="0" applyFont="1" applyFill="1" applyBorder="1" applyAlignment="1">
      <alignment horizontal="right"/>
    </xf>
    <xf numFmtId="0" fontId="32" fillId="24" borderId="12" xfId="0" applyFont="1" applyFill="1" applyBorder="1" applyAlignment="1">
      <alignment horizontal="right"/>
    </xf>
    <xf numFmtId="0" fontId="31" fillId="24" borderId="14" xfId="0" applyFont="1" applyFill="1" applyBorder="1" applyAlignment="1">
      <alignment horizontal="right"/>
    </xf>
    <xf numFmtId="0" fontId="33" fillId="24" borderId="15" xfId="0" applyFont="1" applyFill="1" applyBorder="1" applyAlignment="1">
      <alignment/>
    </xf>
    <xf numFmtId="0" fontId="32" fillId="24" borderId="12" xfId="0" applyFont="1" applyFill="1" applyBorder="1" applyAlignment="1">
      <alignment horizontal="right" shrinkToFit="1"/>
    </xf>
    <xf numFmtId="0" fontId="32" fillId="24" borderId="15" xfId="0" applyFont="1" applyFill="1" applyBorder="1" applyAlignment="1">
      <alignment horizontal="right"/>
    </xf>
    <xf numFmtId="0" fontId="22" fillId="24" borderId="10" xfId="0" applyFont="1" applyFill="1" applyBorder="1" applyAlignment="1">
      <alignment horizontal="center"/>
    </xf>
    <xf numFmtId="164" fontId="21" fillId="24" borderId="10" xfId="0" applyNumberFormat="1" applyFont="1" applyFill="1" applyBorder="1" applyAlignment="1">
      <alignment horizontal="center"/>
    </xf>
    <xf numFmtId="167" fontId="28" fillId="0" borderId="0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1" fillId="0" borderId="16" xfId="0" applyFont="1" applyBorder="1" applyAlignment="1">
      <alignment/>
    </xf>
    <xf numFmtId="0" fontId="21" fillId="0" borderId="16" xfId="0" applyFont="1" applyBorder="1" applyAlignment="1">
      <alignment horizontal="center"/>
    </xf>
    <xf numFmtId="164" fontId="21" fillId="0" borderId="16" xfId="0" applyNumberFormat="1" applyFont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17" xfId="0" applyFont="1" applyBorder="1" applyAlignment="1">
      <alignment horizontal="center"/>
    </xf>
    <xf numFmtId="164" fontId="21" fillId="0" borderId="17" xfId="0" applyNumberFormat="1" applyFont="1" applyBorder="1" applyAlignment="1">
      <alignment horizontal="center"/>
    </xf>
    <xf numFmtId="0" fontId="31" fillId="24" borderId="18" xfId="0" applyFont="1" applyFill="1" applyBorder="1" applyAlignment="1">
      <alignment horizontal="right"/>
    </xf>
    <xf numFmtId="0" fontId="32" fillId="24" borderId="19" xfId="0" applyFont="1" applyFill="1" applyBorder="1" applyAlignment="1">
      <alignment shrinkToFit="1"/>
    </xf>
    <xf numFmtId="0" fontId="31" fillId="24" borderId="20" xfId="0" applyFont="1" applyFill="1" applyBorder="1" applyAlignment="1">
      <alignment horizontal="right"/>
    </xf>
    <xf numFmtId="0" fontId="32" fillId="24" borderId="19" xfId="0" applyFont="1" applyFill="1" applyBorder="1" applyAlignment="1">
      <alignment horizontal="right"/>
    </xf>
    <xf numFmtId="0" fontId="33" fillId="24" borderId="21" xfId="0" applyFont="1" applyFill="1" applyBorder="1" applyAlignment="1">
      <alignment/>
    </xf>
    <xf numFmtId="0" fontId="32" fillId="24" borderId="19" xfId="0" applyFont="1" applyFill="1" applyBorder="1" applyAlignment="1">
      <alignment horizontal="right" shrinkToFit="1"/>
    </xf>
    <xf numFmtId="0" fontId="31" fillId="24" borderId="22" xfId="0" applyFont="1" applyFill="1" applyBorder="1" applyAlignment="1">
      <alignment horizontal="right"/>
    </xf>
    <xf numFmtId="0" fontId="32" fillId="24" borderId="21" xfId="0" applyFont="1" applyFill="1" applyBorder="1" applyAlignment="1">
      <alignment horizontal="right"/>
    </xf>
    <xf numFmtId="0" fontId="22" fillId="24" borderId="17" xfId="0" applyFont="1" applyFill="1" applyBorder="1" applyAlignment="1">
      <alignment horizontal="center"/>
    </xf>
    <xf numFmtId="164" fontId="21" fillId="24" borderId="17" xfId="0" applyNumberFormat="1" applyFont="1" applyFill="1" applyBorder="1" applyAlignment="1">
      <alignment horizontal="center"/>
    </xf>
    <xf numFmtId="0" fontId="34" fillId="24" borderId="0" xfId="0" applyFont="1" applyFill="1" applyBorder="1" applyAlignment="1">
      <alignment/>
    </xf>
    <xf numFmtId="0" fontId="34" fillId="24" borderId="0" xfId="0" applyFont="1" applyFill="1" applyBorder="1" applyAlignment="1">
      <alignment horizontal="center"/>
    </xf>
    <xf numFmtId="164" fontId="34" fillId="24" borderId="0" xfId="0" applyNumberFormat="1" applyFont="1" applyFill="1" applyBorder="1" applyAlignment="1">
      <alignment horizontal="center"/>
    </xf>
    <xf numFmtId="0" fontId="35" fillId="24" borderId="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24" borderId="23" xfId="0" applyFont="1" applyFill="1" applyBorder="1" applyAlignment="1">
      <alignment horizontal="center"/>
    </xf>
    <xf numFmtId="0" fontId="21" fillId="24" borderId="10" xfId="0" applyFont="1" applyFill="1" applyBorder="1" applyAlignment="1">
      <alignment/>
    </xf>
    <xf numFmtId="0" fontId="21" fillId="24" borderId="10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0" fillId="25" borderId="0" xfId="0" applyFill="1" applyAlignment="1">
      <alignment/>
    </xf>
    <xf numFmtId="0" fontId="21" fillId="25" borderId="0" xfId="0" applyFont="1" applyFill="1" applyAlignment="1">
      <alignment/>
    </xf>
    <xf numFmtId="0" fontId="21" fillId="25" borderId="0" xfId="0" applyFont="1" applyFill="1" applyAlignment="1">
      <alignment horizontal="center"/>
    </xf>
    <xf numFmtId="0" fontId="39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Alignment="1">
      <alignment/>
    </xf>
    <xf numFmtId="0" fontId="64" fillId="0" borderId="0" xfId="0" applyFont="1" applyAlignment="1">
      <alignment horizontal="center"/>
    </xf>
    <xf numFmtId="1" fontId="65" fillId="24" borderId="23" xfId="0" applyNumberFormat="1" applyFont="1" applyFill="1" applyBorder="1" applyAlignment="1">
      <alignment horizontal="center"/>
    </xf>
    <xf numFmtId="1" fontId="22" fillId="25" borderId="0" xfId="0" applyNumberFormat="1" applyFont="1" applyFill="1" applyAlignment="1">
      <alignment horizontal="center"/>
    </xf>
    <xf numFmtId="164" fontId="21" fillId="24" borderId="10" xfId="0" applyNumberFormat="1" applyFont="1" applyFill="1" applyBorder="1" applyAlignment="1">
      <alignment horizontal="right"/>
    </xf>
    <xf numFmtId="164" fontId="21" fillId="24" borderId="17" xfId="0" applyNumberFormat="1" applyFont="1" applyFill="1" applyBorder="1" applyAlignment="1">
      <alignment horizontal="right"/>
    </xf>
    <xf numFmtId="0" fontId="21" fillId="24" borderId="25" xfId="0" applyFont="1" applyFill="1" applyBorder="1" applyAlignment="1">
      <alignment/>
    </xf>
    <xf numFmtId="0" fontId="21" fillId="24" borderId="25" xfId="0" applyFont="1" applyFill="1" applyBorder="1" applyAlignment="1">
      <alignment/>
    </xf>
    <xf numFmtId="0" fontId="21" fillId="24" borderId="24" xfId="0" applyFont="1" applyFill="1" applyBorder="1" applyAlignment="1">
      <alignment horizontal="center"/>
    </xf>
    <xf numFmtId="0" fontId="21" fillId="24" borderId="11" xfId="0" applyFont="1" applyFill="1" applyBorder="1" applyAlignment="1">
      <alignment/>
    </xf>
    <xf numFmtId="0" fontId="21" fillId="0" borderId="11" xfId="0" applyFont="1" applyBorder="1" applyAlignment="1">
      <alignment/>
    </xf>
    <xf numFmtId="0" fontId="21" fillId="0" borderId="18" xfId="0" applyFont="1" applyBorder="1" applyAlignment="1">
      <alignment/>
    </xf>
    <xf numFmtId="164" fontId="26" fillId="24" borderId="0" xfId="0" applyNumberFormat="1" applyFont="1" applyFill="1" applyBorder="1" applyAlignment="1">
      <alignment horizontal="right"/>
    </xf>
    <xf numFmtId="164" fontId="34" fillId="24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21" fillId="0" borderId="26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0" fillId="25" borderId="0" xfId="0" applyFill="1" applyAlignment="1">
      <alignment horizontal="center"/>
    </xf>
    <xf numFmtId="0" fontId="40" fillId="25" borderId="0" xfId="0" applyFont="1" applyFill="1" applyAlignment="1">
      <alignment/>
    </xf>
    <xf numFmtId="0" fontId="21" fillId="25" borderId="0" xfId="0" applyFont="1" applyFill="1" applyBorder="1" applyAlignment="1">
      <alignment horizontal="center"/>
    </xf>
    <xf numFmtId="0" fontId="21" fillId="26" borderId="0" xfId="0" applyFont="1" applyFill="1" applyAlignment="1">
      <alignment horizontal="left"/>
    </xf>
    <xf numFmtId="0" fontId="21" fillId="26" borderId="0" xfId="0" applyFont="1" applyFill="1" applyAlignment="1">
      <alignment horizontal="center"/>
    </xf>
    <xf numFmtId="2" fontId="21" fillId="26" borderId="0" xfId="0" applyNumberFormat="1" applyFont="1" applyFill="1" applyAlignment="1">
      <alignment horizontal="center"/>
    </xf>
    <xf numFmtId="1" fontId="21" fillId="26" borderId="0" xfId="0" applyNumberFormat="1" applyFont="1" applyFill="1" applyAlignment="1">
      <alignment horizontal="center"/>
    </xf>
    <xf numFmtId="0" fontId="22" fillId="26" borderId="0" xfId="0" applyFont="1" applyFill="1" applyAlignment="1">
      <alignment horizontal="center"/>
    </xf>
    <xf numFmtId="164" fontId="21" fillId="26" borderId="0" xfId="0" applyNumberFormat="1" applyFont="1" applyFill="1" applyAlignment="1">
      <alignment/>
    </xf>
    <xf numFmtId="0" fontId="37" fillId="25" borderId="0" xfId="0" applyFont="1" applyFill="1" applyAlignment="1">
      <alignment horizontal="center"/>
    </xf>
    <xf numFmtId="0" fontId="23" fillId="25" borderId="0" xfId="0" applyFont="1" applyFill="1" applyBorder="1" applyAlignment="1">
      <alignment/>
    </xf>
    <xf numFmtId="0" fontId="42" fillId="24" borderId="0" xfId="0" applyFont="1" applyFill="1" applyBorder="1" applyAlignment="1">
      <alignment horizontal="center"/>
    </xf>
    <xf numFmtId="0" fontId="22" fillId="27" borderId="0" xfId="0" applyFont="1" applyFill="1" applyAlignment="1">
      <alignment horizontal="center"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0" fontId="53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1" fontId="21" fillId="0" borderId="0" xfId="0" applyNumberFormat="1" applyFont="1" applyFill="1" applyBorder="1" applyAlignment="1">
      <alignment horizontal="center" wrapText="1"/>
    </xf>
    <xf numFmtId="0" fontId="21" fillId="25" borderId="0" xfId="0" applyFont="1" applyFill="1" applyBorder="1" applyAlignment="1">
      <alignment/>
    </xf>
    <xf numFmtId="0" fontId="21" fillId="25" borderId="0" xfId="0" applyFont="1" applyFill="1" applyBorder="1" applyAlignment="1">
      <alignment horizontal="right"/>
    </xf>
    <xf numFmtId="0" fontId="24" fillId="25" borderId="0" xfId="0" applyFont="1" applyFill="1" applyBorder="1" applyAlignment="1">
      <alignment horizontal="center"/>
    </xf>
    <xf numFmtId="0" fontId="25" fillId="25" borderId="0" xfId="0" applyFont="1" applyFill="1" applyBorder="1" applyAlignment="1">
      <alignment horizontal="left"/>
    </xf>
    <xf numFmtId="0" fontId="36" fillId="25" borderId="0" xfId="0" applyFont="1" applyFill="1" applyAlignment="1">
      <alignment horizontal="center"/>
    </xf>
    <xf numFmtId="164" fontId="21" fillId="25" borderId="0" xfId="0" applyNumberFormat="1" applyFont="1" applyFill="1" applyBorder="1" applyAlignment="1">
      <alignment horizontal="right"/>
    </xf>
    <xf numFmtId="0" fontId="22" fillId="25" borderId="0" xfId="0" applyFont="1" applyFill="1" applyBorder="1" applyAlignment="1">
      <alignment horizontal="center"/>
    </xf>
    <xf numFmtId="0" fontId="44" fillId="25" borderId="0" xfId="0" applyFont="1" applyFill="1" applyAlignment="1">
      <alignment/>
    </xf>
    <xf numFmtId="0" fontId="0" fillId="25" borderId="0" xfId="0" applyFill="1" applyBorder="1" applyAlignment="1">
      <alignment horizontal="center"/>
    </xf>
    <xf numFmtId="0" fontId="54" fillId="25" borderId="0" xfId="0" applyFont="1" applyFill="1" applyBorder="1" applyAlignment="1">
      <alignment horizontal="center"/>
    </xf>
    <xf numFmtId="0" fontId="0" fillId="25" borderId="0" xfId="0" applyFill="1" applyAlignment="1">
      <alignment horizontal="left"/>
    </xf>
    <xf numFmtId="0" fontId="46" fillId="25" borderId="0" xfId="0" applyFont="1" applyFill="1" applyAlignment="1">
      <alignment horizontal="justify"/>
    </xf>
    <xf numFmtId="0" fontId="53" fillId="28" borderId="27" xfId="0" applyFont="1" applyFill="1" applyBorder="1" applyAlignment="1">
      <alignment horizontal="center" vertical="center" wrapText="1"/>
    </xf>
    <xf numFmtId="0" fontId="55" fillId="0" borderId="28" xfId="0" applyNumberFormat="1" applyFont="1" applyBorder="1" applyAlignment="1">
      <alignment horizontal="center" vertical="center"/>
    </xf>
    <xf numFmtId="0" fontId="55" fillId="25" borderId="28" xfId="0" applyFont="1" applyFill="1" applyBorder="1" applyAlignment="1">
      <alignment horizontal="center"/>
    </xf>
    <xf numFmtId="0" fontId="55" fillId="25" borderId="28" xfId="0" applyFont="1" applyFill="1" applyBorder="1" applyAlignment="1">
      <alignment/>
    </xf>
    <xf numFmtId="0" fontId="55" fillId="0" borderId="28" xfId="0" applyFont="1" applyBorder="1" applyAlignment="1">
      <alignment horizontal="left" wrapText="1"/>
    </xf>
    <xf numFmtId="164" fontId="55" fillId="25" borderId="28" xfId="0" applyNumberFormat="1" applyFont="1" applyFill="1" applyBorder="1" applyAlignment="1">
      <alignment horizontal="center" vertical="center"/>
    </xf>
    <xf numFmtId="0" fontId="55" fillId="25" borderId="28" xfId="0" applyFont="1" applyFill="1" applyBorder="1" applyAlignment="1">
      <alignment horizontal="center" vertical="center"/>
    </xf>
    <xf numFmtId="0" fontId="55" fillId="0" borderId="29" xfId="0" applyNumberFormat="1" applyFont="1" applyBorder="1" applyAlignment="1">
      <alignment horizontal="center" vertical="center"/>
    </xf>
    <xf numFmtId="0" fontId="55" fillId="25" borderId="29" xfId="0" applyFont="1" applyFill="1" applyBorder="1" applyAlignment="1">
      <alignment horizontal="center"/>
    </xf>
    <xf numFmtId="0" fontId="55" fillId="0" borderId="29" xfId="0" applyFont="1" applyBorder="1" applyAlignment="1">
      <alignment horizontal="center" wrapText="1"/>
    </xf>
    <xf numFmtId="0" fontId="55" fillId="0" borderId="29" xfId="0" applyFont="1" applyBorder="1" applyAlignment="1">
      <alignment wrapText="1"/>
    </xf>
    <xf numFmtId="0" fontId="55" fillId="0" borderId="29" xfId="0" applyFont="1" applyBorder="1" applyAlignment="1">
      <alignment horizontal="left" wrapText="1"/>
    </xf>
    <xf numFmtId="164" fontId="55" fillId="0" borderId="29" xfId="0" applyNumberFormat="1" applyFont="1" applyBorder="1" applyAlignment="1">
      <alignment horizontal="center" wrapText="1"/>
    </xf>
    <xf numFmtId="0" fontId="55" fillId="25" borderId="29" xfId="0" applyFont="1" applyFill="1" applyBorder="1" applyAlignment="1">
      <alignment/>
    </xf>
    <xf numFmtId="164" fontId="55" fillId="25" borderId="29" xfId="0" applyNumberFormat="1" applyFont="1" applyFill="1" applyBorder="1" applyAlignment="1">
      <alignment horizontal="center" vertical="center"/>
    </xf>
    <xf numFmtId="0" fontId="55" fillId="25" borderId="29" xfId="0" applyFont="1" applyFill="1" applyBorder="1" applyAlignment="1">
      <alignment horizontal="center" vertical="center"/>
    </xf>
    <xf numFmtId="0" fontId="55" fillId="25" borderId="29" xfId="0" applyFont="1" applyFill="1" applyBorder="1" applyAlignment="1">
      <alignment horizontal="left"/>
    </xf>
    <xf numFmtId="0" fontId="55" fillId="25" borderId="30" xfId="0" applyFont="1" applyFill="1" applyBorder="1" applyAlignment="1">
      <alignment horizontal="center"/>
    </xf>
    <xf numFmtId="0" fontId="55" fillId="0" borderId="30" xfId="0" applyFont="1" applyBorder="1" applyAlignment="1">
      <alignment horizontal="center" wrapText="1"/>
    </xf>
    <xf numFmtId="0" fontId="55" fillId="0" borderId="30" xfId="0" applyFont="1" applyBorder="1" applyAlignment="1">
      <alignment wrapText="1"/>
    </xf>
    <xf numFmtId="0" fontId="55" fillId="0" borderId="30" xfId="0" applyFont="1" applyBorder="1" applyAlignment="1">
      <alignment horizontal="left" wrapText="1"/>
    </xf>
    <xf numFmtId="0" fontId="55" fillId="25" borderId="0" xfId="0" applyFont="1" applyFill="1" applyAlignment="1">
      <alignment/>
    </xf>
    <xf numFmtId="0" fontId="53" fillId="25" borderId="0" xfId="0" applyFont="1" applyFill="1" applyAlignment="1">
      <alignment/>
    </xf>
    <xf numFmtId="0" fontId="55" fillId="25" borderId="0" xfId="0" applyFont="1" applyFill="1" applyAlignment="1">
      <alignment horizontal="center"/>
    </xf>
    <xf numFmtId="0" fontId="56" fillId="25" borderId="0" xfId="0" applyFont="1" applyFill="1" applyAlignment="1">
      <alignment horizontal="center"/>
    </xf>
    <xf numFmtId="0" fontId="57" fillId="25" borderId="0" xfId="0" applyFont="1" applyFill="1" applyAlignment="1">
      <alignment horizontal="center"/>
    </xf>
    <xf numFmtId="0" fontId="57" fillId="25" borderId="0" xfId="0" applyFont="1" applyFill="1" applyAlignment="1">
      <alignment/>
    </xf>
    <xf numFmtId="0" fontId="57" fillId="25" borderId="0" xfId="0" applyFont="1" applyFill="1" applyAlignment="1">
      <alignment/>
    </xf>
    <xf numFmtId="0" fontId="57" fillId="0" borderId="0" xfId="0" applyFont="1" applyAlignment="1">
      <alignment/>
    </xf>
    <xf numFmtId="0" fontId="57" fillId="25" borderId="31" xfId="0" applyFont="1" applyFill="1" applyBorder="1" applyAlignment="1">
      <alignment/>
    </xf>
    <xf numFmtId="0" fontId="58" fillId="25" borderId="0" xfId="0" applyFont="1" applyFill="1" applyAlignment="1">
      <alignment horizontal="center"/>
    </xf>
    <xf numFmtId="0" fontId="57" fillId="25" borderId="0" xfId="0" applyFont="1" applyFill="1" applyAlignment="1">
      <alignment horizontal="left"/>
    </xf>
    <xf numFmtId="0" fontId="55" fillId="25" borderId="0" xfId="0" applyFont="1" applyFill="1" applyAlignment="1">
      <alignment vertical="center"/>
    </xf>
    <xf numFmtId="0" fontId="22" fillId="0" borderId="0" xfId="0" applyFont="1" applyBorder="1" applyAlignment="1">
      <alignment vertical="center"/>
    </xf>
    <xf numFmtId="0" fontId="36" fillId="25" borderId="0" xfId="0" applyFont="1" applyFill="1" applyAlignment="1">
      <alignment horizontal="center" vertical="center"/>
    </xf>
    <xf numFmtId="0" fontId="56" fillId="25" borderId="0" xfId="0" applyFont="1" applyFill="1" applyAlignment="1">
      <alignment horizontal="center" vertical="center" wrapText="1"/>
    </xf>
    <xf numFmtId="0" fontId="56" fillId="25" borderId="0" xfId="0" applyFont="1" applyFill="1" applyAlignment="1">
      <alignment horizontal="center" vertical="center"/>
    </xf>
    <xf numFmtId="0" fontId="57" fillId="0" borderId="0" xfId="0" applyFont="1" applyAlignment="1">
      <alignment vertical="center"/>
    </xf>
    <xf numFmtId="0" fontId="0" fillId="0" borderId="0" xfId="0" applyAlignment="1">
      <alignment vertical="center"/>
    </xf>
    <xf numFmtId="0" fontId="36" fillId="24" borderId="0" xfId="0" applyFont="1" applyFill="1" applyBorder="1" applyAlignment="1">
      <alignment/>
    </xf>
    <xf numFmtId="0" fontId="57" fillId="25" borderId="0" xfId="0" applyFont="1" applyFill="1" applyBorder="1" applyAlignment="1">
      <alignment/>
    </xf>
    <xf numFmtId="0" fontId="57" fillId="24" borderId="0" xfId="0" applyFont="1" applyFill="1" applyBorder="1" applyAlignment="1">
      <alignment/>
    </xf>
    <xf numFmtId="0" fontId="57" fillId="24" borderId="0" xfId="0" applyFont="1" applyFill="1" applyBorder="1" applyAlignment="1">
      <alignment horizontal="center"/>
    </xf>
    <xf numFmtId="0" fontId="57" fillId="25" borderId="0" xfId="0" applyFont="1" applyFill="1" applyAlignment="1">
      <alignment horizontal="center" vertical="center"/>
    </xf>
    <xf numFmtId="0" fontId="57" fillId="24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66" fillId="0" borderId="0" xfId="0" applyFont="1" applyAlignment="1">
      <alignment/>
    </xf>
    <xf numFmtId="174" fontId="55" fillId="0" borderId="29" xfId="0" applyNumberFormat="1" applyFont="1" applyBorder="1" applyAlignment="1">
      <alignment horizontal="center" wrapText="1"/>
    </xf>
    <xf numFmtId="174" fontId="55" fillId="25" borderId="29" xfId="0" applyNumberFormat="1" applyFont="1" applyFill="1" applyBorder="1" applyAlignment="1">
      <alignment horizontal="center"/>
    </xf>
    <xf numFmtId="174" fontId="55" fillId="0" borderId="3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1" fillId="24" borderId="11" xfId="0" applyFont="1" applyFill="1" applyBorder="1" applyAlignment="1">
      <alignment/>
    </xf>
    <xf numFmtId="0" fontId="22" fillId="24" borderId="0" xfId="0" applyFont="1" applyFill="1" applyBorder="1" applyAlignment="1">
      <alignment horizontal="left"/>
    </xf>
    <xf numFmtId="0" fontId="21" fillId="24" borderId="10" xfId="0" applyFont="1" applyFill="1" applyBorder="1" applyAlignment="1">
      <alignment/>
    </xf>
    <xf numFmtId="0" fontId="21" fillId="24" borderId="13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1" fillId="24" borderId="20" xfId="0" applyFont="1" applyFill="1" applyBorder="1" applyAlignment="1">
      <alignment horizontal="right"/>
    </xf>
    <xf numFmtId="0" fontId="67" fillId="24" borderId="12" xfId="0" applyFont="1" applyFill="1" applyBorder="1" applyAlignment="1">
      <alignment shrinkToFit="1"/>
    </xf>
    <xf numFmtId="0" fontId="67" fillId="24" borderId="19" xfId="0" applyFont="1" applyFill="1" applyBorder="1" applyAlignment="1">
      <alignment shrinkToFit="1"/>
    </xf>
    <xf numFmtId="0" fontId="67" fillId="24" borderId="12" xfId="0" applyFont="1" applyFill="1" applyBorder="1" applyAlignment="1">
      <alignment horizontal="right"/>
    </xf>
    <xf numFmtId="0" fontId="67" fillId="24" borderId="19" xfId="0" applyFont="1" applyFill="1" applyBorder="1" applyAlignment="1">
      <alignment horizontal="right"/>
    </xf>
    <xf numFmtId="0" fontId="68" fillId="24" borderId="11" xfId="0" applyFont="1" applyFill="1" applyBorder="1" applyAlignment="1">
      <alignment horizontal="right"/>
    </xf>
    <xf numFmtId="0" fontId="68" fillId="24" borderId="18" xfId="0" applyFont="1" applyFill="1" applyBorder="1" applyAlignment="1">
      <alignment horizontal="right"/>
    </xf>
    <xf numFmtId="0" fontId="68" fillId="24" borderId="14" xfId="0" applyFont="1" applyFill="1" applyBorder="1" applyAlignment="1">
      <alignment horizontal="right"/>
    </xf>
    <xf numFmtId="0" fontId="68" fillId="24" borderId="14" xfId="0" applyFont="1" applyFill="1" applyBorder="1" applyAlignment="1" quotePrefix="1">
      <alignment horizontal="right"/>
    </xf>
    <xf numFmtId="0" fontId="68" fillId="24" borderId="22" xfId="0" applyFont="1" applyFill="1" applyBorder="1" applyAlignment="1">
      <alignment horizontal="right"/>
    </xf>
    <xf numFmtId="0" fontId="68" fillId="24" borderId="22" xfId="0" applyFont="1" applyFill="1" applyBorder="1" applyAlignment="1" quotePrefix="1">
      <alignment horizontal="right"/>
    </xf>
    <xf numFmtId="0" fontId="67" fillId="24" borderId="13" xfId="0" applyFont="1" applyFill="1" applyBorder="1" applyAlignment="1">
      <alignment shrinkToFit="1"/>
    </xf>
    <xf numFmtId="0" fontId="67" fillId="24" borderId="20" xfId="0" applyFont="1" applyFill="1" applyBorder="1" applyAlignment="1">
      <alignment shrinkToFit="1"/>
    </xf>
    <xf numFmtId="0" fontId="67" fillId="24" borderId="15" xfId="0" applyFont="1" applyFill="1" applyBorder="1" applyAlignment="1">
      <alignment shrinkToFit="1"/>
    </xf>
    <xf numFmtId="0" fontId="67" fillId="24" borderId="21" xfId="0" applyFont="1" applyFill="1" applyBorder="1" applyAlignment="1">
      <alignment shrinkToFit="1"/>
    </xf>
    <xf numFmtId="0" fontId="50" fillId="25" borderId="0" xfId="0" applyFont="1" applyFill="1" applyAlignment="1">
      <alignment/>
    </xf>
    <xf numFmtId="0" fontId="50" fillId="25" borderId="0" xfId="0" applyFont="1" applyFill="1" applyAlignment="1">
      <alignment/>
    </xf>
    <xf numFmtId="0" fontId="50" fillId="25" borderId="0" xfId="0" applyFont="1" applyFill="1" applyBorder="1" applyAlignment="1">
      <alignment/>
    </xf>
    <xf numFmtId="0" fontId="50" fillId="25" borderId="31" xfId="0" applyFont="1" applyFill="1" applyBorder="1" applyAlignment="1">
      <alignment horizontal="center"/>
    </xf>
    <xf numFmtId="0" fontId="50" fillId="25" borderId="31" xfId="0" applyFont="1" applyFill="1" applyBorder="1" applyAlignment="1">
      <alignment/>
    </xf>
    <xf numFmtId="0" fontId="50" fillId="25" borderId="0" xfId="0" applyFont="1" applyFill="1" applyBorder="1" applyAlignment="1">
      <alignment horizontal="center"/>
    </xf>
    <xf numFmtId="0" fontId="50" fillId="25" borderId="31" xfId="0" applyFont="1" applyFill="1" applyBorder="1" applyAlignment="1">
      <alignment/>
    </xf>
    <xf numFmtId="0" fontId="51" fillId="25" borderId="0" xfId="0" applyFont="1" applyFill="1" applyAlignment="1">
      <alignment horizontal="center"/>
    </xf>
    <xf numFmtId="0" fontId="51" fillId="25" borderId="32" xfId="0" applyFont="1" applyFill="1" applyBorder="1" applyAlignment="1">
      <alignment horizontal="center"/>
    </xf>
    <xf numFmtId="164" fontId="21" fillId="25" borderId="0" xfId="0" applyNumberFormat="1" applyFont="1" applyFill="1" applyBorder="1" applyAlignment="1">
      <alignment horizontal="center"/>
    </xf>
    <xf numFmtId="0" fontId="48" fillId="25" borderId="0" xfId="0" applyFont="1" applyFill="1" applyBorder="1" applyAlignment="1">
      <alignment horizontal="right" shrinkToFit="1"/>
    </xf>
    <xf numFmtId="0" fontId="28" fillId="25" borderId="0" xfId="0" applyFont="1" applyFill="1" applyBorder="1" applyAlignment="1">
      <alignment horizontal="right" shrinkToFit="1"/>
    </xf>
    <xf numFmtId="0" fontId="21" fillId="25" borderId="0" xfId="0" applyFont="1" applyFill="1" applyBorder="1" applyAlignment="1">
      <alignment shrinkToFit="1"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center"/>
    </xf>
    <xf numFmtId="0" fontId="0" fillId="25" borderId="0" xfId="0" applyFont="1" applyFill="1" applyAlignment="1">
      <alignment horizontal="right"/>
    </xf>
    <xf numFmtId="0" fontId="21" fillId="26" borderId="0" xfId="52" applyFont="1" applyFill="1" applyBorder="1">
      <alignment/>
      <protection/>
    </xf>
    <xf numFmtId="0" fontId="21" fillId="26" borderId="0" xfId="52" applyFont="1" applyFill="1" applyBorder="1" applyAlignment="1">
      <alignment horizontal="center"/>
      <protection/>
    </xf>
    <xf numFmtId="0" fontId="21" fillId="25" borderId="0" xfId="52" applyFont="1" applyFill="1" applyBorder="1">
      <alignment/>
      <protection/>
    </xf>
    <xf numFmtId="164" fontId="21" fillId="25" borderId="0" xfId="52" applyNumberFormat="1" applyFont="1" applyFill="1" applyBorder="1" applyAlignment="1">
      <alignment horizontal="center"/>
      <protection/>
    </xf>
    <xf numFmtId="0" fontId="31" fillId="26" borderId="0" xfId="52" applyFont="1" applyFill="1" applyBorder="1" applyAlignment="1">
      <alignment horizontal="right"/>
      <protection/>
    </xf>
    <xf numFmtId="0" fontId="37" fillId="26" borderId="0" xfId="52" applyFont="1" applyFill="1" applyBorder="1" applyAlignment="1">
      <alignment shrinkToFit="1"/>
      <protection/>
    </xf>
    <xf numFmtId="0" fontId="37" fillId="26" borderId="0" xfId="52" applyFont="1" applyFill="1" applyBorder="1" applyAlignment="1">
      <alignment horizontal="right"/>
      <protection/>
    </xf>
    <xf numFmtId="0" fontId="21" fillId="26" borderId="0" xfId="52" applyFont="1" applyFill="1" applyBorder="1" applyAlignment="1">
      <alignment horizontal="right"/>
      <protection/>
    </xf>
    <xf numFmtId="0" fontId="49" fillId="25" borderId="0" xfId="0" applyFont="1" applyFill="1" applyAlignment="1">
      <alignment horizontal="center"/>
    </xf>
    <xf numFmtId="0" fontId="49" fillId="25" borderId="0" xfId="0" applyFont="1" applyFill="1" applyAlignment="1">
      <alignment/>
    </xf>
    <xf numFmtId="0" fontId="23" fillId="25" borderId="0" xfId="0" applyFont="1" applyFill="1" applyAlignment="1">
      <alignment/>
    </xf>
    <xf numFmtId="0" fontId="50" fillId="25" borderId="0" xfId="0" applyFont="1" applyFill="1" applyAlignment="1">
      <alignment horizontal="center"/>
    </xf>
    <xf numFmtId="0" fontId="51" fillId="25" borderId="0" xfId="0" applyFont="1" applyFill="1" applyAlignment="1">
      <alignment/>
    </xf>
    <xf numFmtId="0" fontId="51" fillId="25" borderId="0" xfId="0" applyFont="1" applyFill="1" applyBorder="1" applyAlignment="1">
      <alignment horizontal="center"/>
    </xf>
    <xf numFmtId="0" fontId="49" fillId="25" borderId="0" xfId="0" applyFont="1" applyFill="1" applyBorder="1" applyAlignment="1">
      <alignment/>
    </xf>
    <xf numFmtId="0" fontId="21" fillId="24" borderId="14" xfId="0" applyFont="1" applyFill="1" applyBorder="1" applyAlignment="1" quotePrefix="1">
      <alignment horizontal="right"/>
    </xf>
    <xf numFmtId="0" fontId="69" fillId="29" borderId="0" xfId="0" applyFont="1" applyFill="1" applyBorder="1" applyAlignment="1">
      <alignment horizontal="center"/>
    </xf>
    <xf numFmtId="0" fontId="70" fillId="29" borderId="0" xfId="0" applyFont="1" applyFill="1" applyBorder="1" applyAlignment="1">
      <alignment horizontal="center"/>
    </xf>
    <xf numFmtId="0" fontId="29" fillId="30" borderId="33" xfId="0" applyFont="1" applyFill="1" applyBorder="1" applyAlignment="1">
      <alignment horizontal="center" vertical="center"/>
    </xf>
    <xf numFmtId="0" fontId="30" fillId="30" borderId="17" xfId="0" applyFont="1" applyFill="1" applyBorder="1" applyAlignment="1">
      <alignment horizontal="center" vertical="center"/>
    </xf>
    <xf numFmtId="20" fontId="29" fillId="30" borderId="33" xfId="0" applyNumberFormat="1" applyFont="1" applyFill="1" applyBorder="1" applyAlignment="1">
      <alignment horizontal="center" vertical="center"/>
    </xf>
    <xf numFmtId="0" fontId="30" fillId="30" borderId="17" xfId="0" applyFont="1" applyFill="1" applyBorder="1" applyAlignment="1">
      <alignment vertical="center"/>
    </xf>
    <xf numFmtId="0" fontId="29" fillId="30" borderId="28" xfId="0" applyFont="1" applyFill="1" applyBorder="1" applyAlignment="1">
      <alignment horizontal="center" vertical="center" wrapText="1"/>
    </xf>
    <xf numFmtId="0" fontId="30" fillId="30" borderId="30" xfId="0" applyFont="1" applyFill="1" applyBorder="1" applyAlignment="1">
      <alignment horizontal="center" vertical="center" wrapText="1"/>
    </xf>
    <xf numFmtId="0" fontId="29" fillId="30" borderId="28" xfId="0" applyFont="1" applyFill="1" applyBorder="1" applyAlignment="1">
      <alignment horizontal="center" vertical="center"/>
    </xf>
    <xf numFmtId="0" fontId="29" fillId="30" borderId="30" xfId="0" applyFont="1" applyFill="1" applyBorder="1" applyAlignment="1">
      <alignment horizontal="center" vertical="center"/>
    </xf>
    <xf numFmtId="0" fontId="29" fillId="30" borderId="18" xfId="0" applyFont="1" applyFill="1" applyBorder="1" applyAlignment="1">
      <alignment horizontal="center"/>
    </xf>
    <xf numFmtId="0" fontId="30" fillId="30" borderId="19" xfId="0" applyFont="1" applyFill="1" applyBorder="1" applyAlignment="1">
      <alignment horizontal="center"/>
    </xf>
    <xf numFmtId="0" fontId="29" fillId="30" borderId="19" xfId="0" applyFont="1" applyFill="1" applyBorder="1" applyAlignment="1">
      <alignment horizontal="center"/>
    </xf>
    <xf numFmtId="0" fontId="29" fillId="30" borderId="34" xfId="0" applyFont="1" applyFill="1" applyBorder="1" applyAlignment="1">
      <alignment horizontal="center"/>
    </xf>
    <xf numFmtId="0" fontId="29" fillId="30" borderId="22" xfId="0" applyFont="1" applyFill="1" applyBorder="1" applyAlignment="1">
      <alignment horizontal="center"/>
    </xf>
    <xf numFmtId="0" fontId="29" fillId="30" borderId="35" xfId="0" applyFont="1" applyFill="1" applyBorder="1" applyAlignment="1">
      <alignment horizontal="center" vertical="center"/>
    </xf>
    <xf numFmtId="0" fontId="29" fillId="30" borderId="36" xfId="0" applyFont="1" applyFill="1" applyBorder="1" applyAlignment="1">
      <alignment horizontal="center" vertical="center"/>
    </xf>
    <xf numFmtId="0" fontId="29" fillId="30" borderId="37" xfId="0" applyFont="1" applyFill="1" applyBorder="1" applyAlignment="1">
      <alignment horizontal="center" vertical="center"/>
    </xf>
    <xf numFmtId="0" fontId="29" fillId="30" borderId="38" xfId="0" applyFont="1" applyFill="1" applyBorder="1" applyAlignment="1">
      <alignment horizontal="center" vertical="center"/>
    </xf>
    <xf numFmtId="0" fontId="29" fillId="30" borderId="39" xfId="0" applyFont="1" applyFill="1" applyBorder="1" applyAlignment="1">
      <alignment horizontal="center" vertical="center"/>
    </xf>
    <xf numFmtId="0" fontId="29" fillId="30" borderId="17" xfId="0" applyFont="1" applyFill="1" applyBorder="1" applyAlignment="1">
      <alignment horizontal="center" vertical="center"/>
    </xf>
    <xf numFmtId="0" fontId="29" fillId="30" borderId="40" xfId="0" applyFont="1" applyFill="1" applyBorder="1" applyAlignment="1">
      <alignment horizontal="center"/>
    </xf>
    <xf numFmtId="0" fontId="29" fillId="30" borderId="41" xfId="0" applyFont="1" applyFill="1" applyBorder="1" applyAlignment="1">
      <alignment horizontal="center"/>
    </xf>
    <xf numFmtId="0" fontId="30" fillId="30" borderId="34" xfId="0" applyFont="1" applyFill="1" applyBorder="1" applyAlignment="1">
      <alignment horizontal="center"/>
    </xf>
    <xf numFmtId="0" fontId="29" fillId="30" borderId="28" xfId="0" applyFont="1" applyFill="1" applyBorder="1" applyAlignment="1">
      <alignment horizontal="right" vertical="center"/>
    </xf>
    <xf numFmtId="0" fontId="29" fillId="30" borderId="30" xfId="0" applyFont="1" applyFill="1" applyBorder="1" applyAlignment="1">
      <alignment horizontal="right" vertical="center"/>
    </xf>
    <xf numFmtId="0" fontId="51" fillId="25" borderId="32" xfId="0" applyFont="1" applyFill="1" applyBorder="1" applyAlignment="1">
      <alignment horizontal="center"/>
    </xf>
    <xf numFmtId="0" fontId="50" fillId="25" borderId="31" xfId="0" applyFont="1" applyFill="1" applyBorder="1" applyAlignment="1">
      <alignment horizontal="center"/>
    </xf>
    <xf numFmtId="0" fontId="0" fillId="25" borderId="31" xfId="0" applyFont="1" applyFill="1" applyBorder="1" applyAlignment="1">
      <alignment horizontal="center"/>
    </xf>
    <xf numFmtId="0" fontId="51" fillId="25" borderId="0" xfId="0" applyFont="1" applyFill="1" applyAlignment="1">
      <alignment horizontal="center"/>
    </xf>
    <xf numFmtId="0" fontId="40" fillId="25" borderId="0" xfId="0" applyFont="1" applyFill="1" applyAlignment="1">
      <alignment horizontal="center"/>
    </xf>
    <xf numFmtId="0" fontId="41" fillId="25" borderId="0" xfId="0" applyFont="1" applyFill="1" applyBorder="1" applyAlignment="1">
      <alignment horizontal="center"/>
    </xf>
    <xf numFmtId="0" fontId="0" fillId="25" borderId="0" xfId="0" applyFont="1" applyFill="1" applyAlignment="1">
      <alignment/>
    </xf>
    <xf numFmtId="0" fontId="38" fillId="25" borderId="0" xfId="0" applyFont="1" applyFill="1" applyBorder="1" applyAlignment="1">
      <alignment horizontal="center"/>
    </xf>
    <xf numFmtId="0" fontId="0" fillId="25" borderId="0" xfId="0" applyFill="1" applyAlignment="1">
      <alignment/>
    </xf>
    <xf numFmtId="0" fontId="57" fillId="24" borderId="0" xfId="0" applyFont="1" applyFill="1" applyBorder="1" applyAlignment="1">
      <alignment horizontal="left" indent="1"/>
    </xf>
    <xf numFmtId="0" fontId="57" fillId="0" borderId="0" xfId="0" applyFont="1" applyBorder="1" applyAlignment="1">
      <alignment horizontal="center" vertical="center"/>
    </xf>
    <xf numFmtId="0" fontId="63" fillId="25" borderId="0" xfId="0" applyFont="1" applyFill="1" applyAlignment="1">
      <alignment horizontal="center"/>
    </xf>
    <xf numFmtId="0" fontId="45" fillId="0" borderId="0" xfId="0" applyFont="1" applyAlignment="1">
      <alignment/>
    </xf>
    <xf numFmtId="0" fontId="53" fillId="28" borderId="27" xfId="0" applyFont="1" applyFill="1" applyBorder="1" applyAlignment="1">
      <alignment horizontal="center" vertical="center" wrapText="1"/>
    </xf>
    <xf numFmtId="0" fontId="53" fillId="28" borderId="28" xfId="0" applyFont="1" applyFill="1" applyBorder="1" applyAlignment="1">
      <alignment horizontal="center" vertical="center" wrapText="1"/>
    </xf>
    <xf numFmtId="0" fontId="53" fillId="28" borderId="30" xfId="0" applyFont="1" applyFill="1" applyBorder="1" applyAlignment="1">
      <alignment horizontal="center" vertical="center" wrapText="1"/>
    </xf>
    <xf numFmtId="0" fontId="0" fillId="28" borderId="27" xfId="0" applyFont="1" applyFill="1" applyBorder="1" applyAlignment="1">
      <alignment horizontal="center" vertical="center" wrapText="1"/>
    </xf>
    <xf numFmtId="0" fontId="56" fillId="25" borderId="0" xfId="0" applyFont="1" applyFill="1" applyAlignment="1">
      <alignment horizontal="center" vertical="center" wrapText="1"/>
    </xf>
    <xf numFmtId="0" fontId="56" fillId="25" borderId="0" xfId="0" applyFont="1" applyFill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52">
    <dxf>
      <font>
        <strike/>
      </font>
    </dxf>
    <dxf>
      <font>
        <b val="0"/>
        <i val="0"/>
        <u val="single"/>
        <color auto="1"/>
      </font>
    </dxf>
    <dxf>
      <font>
        <b/>
        <i val="0"/>
        <u val="single"/>
        <color auto="1"/>
      </font>
    </dxf>
    <dxf>
      <font>
        <strike/>
        <color indexed="10"/>
      </font>
    </dxf>
    <dxf>
      <font>
        <u val="single"/>
        <color auto="1"/>
      </font>
    </dxf>
    <dxf>
      <font>
        <strike/>
        <color indexed="10"/>
      </font>
    </dxf>
    <dxf>
      <font>
        <b/>
        <i val="0"/>
        <u val="single"/>
        <strike val="0"/>
        <color auto="1"/>
      </font>
    </dxf>
    <dxf>
      <font>
        <b val="0"/>
        <i val="0"/>
        <u val="single"/>
        <color auto="1"/>
      </font>
    </dxf>
    <dxf>
      <font>
        <b/>
        <i val="0"/>
        <u val="single"/>
        <strike val="0"/>
        <color auto="1"/>
      </font>
    </dxf>
    <dxf>
      <font>
        <strike/>
        <color indexed="10"/>
      </font>
    </dxf>
    <dxf>
      <font>
        <u val="single"/>
        <color auto="1"/>
      </font>
    </dxf>
    <dxf>
      <font>
        <strike/>
        <color indexed="10"/>
      </font>
    </dxf>
    <dxf>
      <font>
        <b/>
        <i val="0"/>
        <u val="single"/>
        <strike val="0"/>
        <color auto="1"/>
      </font>
    </dxf>
    <dxf>
      <font>
        <u val="single"/>
        <color auto="1"/>
      </font>
    </dxf>
    <dxf>
      <font>
        <strike/>
        <color indexed="10"/>
      </font>
    </dxf>
    <dxf>
      <font>
        <b/>
        <i val="0"/>
        <u val="single"/>
        <strike val="0"/>
        <color auto="1"/>
      </font>
    </dxf>
    <dxf>
      <font>
        <u val="single"/>
        <color auto="1"/>
      </font>
    </dxf>
    <dxf>
      <font>
        <strike/>
        <color indexed="10"/>
      </font>
    </dxf>
    <dxf>
      <font>
        <b/>
        <i val="0"/>
        <u val="single"/>
        <strike val="0"/>
        <color auto="1"/>
      </font>
    </dxf>
    <dxf>
      <font>
        <b val="0"/>
        <strike/>
      </font>
    </dxf>
    <dxf>
      <font>
        <b val="0"/>
        <i val="0"/>
        <u val="single"/>
        <color indexed="8"/>
      </font>
    </dxf>
    <dxf>
      <font>
        <b/>
        <i val="0"/>
        <u val="single"/>
        <color indexed="8"/>
      </font>
    </dxf>
    <dxf>
      <font>
        <b val="0"/>
        <strike/>
        <color indexed="10"/>
      </font>
    </dxf>
    <dxf>
      <font>
        <b val="0"/>
        <u val="single"/>
        <color indexed="8"/>
      </font>
    </dxf>
    <dxf>
      <font>
        <b val="0"/>
        <strike/>
        <color indexed="10"/>
      </font>
    </dxf>
    <dxf>
      <font>
        <b/>
        <i val="0"/>
        <u val="single"/>
        <strike val="0"/>
        <color indexed="8"/>
      </font>
    </dxf>
    <dxf>
      <font>
        <b val="0"/>
        <i val="0"/>
        <u val="single"/>
        <color indexed="8"/>
      </font>
    </dxf>
    <dxf>
      <font>
        <b/>
        <i val="0"/>
        <u val="single"/>
        <strike val="0"/>
        <color indexed="8"/>
      </font>
    </dxf>
    <dxf>
      <font>
        <b val="0"/>
        <strike/>
        <color indexed="10"/>
      </font>
    </dxf>
    <dxf>
      <font>
        <b val="0"/>
        <u val="single"/>
        <color indexed="8"/>
      </font>
    </dxf>
    <dxf>
      <font>
        <b val="0"/>
        <strike/>
        <color indexed="10"/>
      </font>
    </dxf>
    <dxf>
      <font>
        <b/>
        <i val="0"/>
        <u val="single"/>
        <strike val="0"/>
        <color indexed="8"/>
      </font>
    </dxf>
    <dxf>
      <font>
        <b/>
        <i val="0"/>
        <strike val="0"/>
        <color auto="1"/>
      </font>
    </dxf>
    <dxf>
      <font>
        <strike/>
      </font>
    </dxf>
    <dxf>
      <font>
        <b val="0"/>
        <i val="0"/>
        <u val="single"/>
        <color auto="1"/>
      </font>
    </dxf>
    <dxf>
      <font>
        <b/>
        <i val="0"/>
        <u val="single"/>
        <color auto="1"/>
      </font>
    </dxf>
    <dxf>
      <font>
        <strike/>
        <color indexed="10"/>
      </font>
    </dxf>
    <dxf>
      <font>
        <u val="single"/>
        <color auto="1"/>
      </font>
    </dxf>
    <dxf>
      <font>
        <strike/>
        <color indexed="10"/>
      </font>
    </dxf>
    <dxf>
      <font>
        <b/>
        <i val="0"/>
        <u val="single"/>
        <strike val="0"/>
        <color auto="1"/>
      </font>
    </dxf>
    <dxf>
      <font>
        <b val="0"/>
        <i val="0"/>
        <u val="single"/>
        <color auto="1"/>
      </font>
    </dxf>
    <dxf>
      <font>
        <b/>
        <i val="0"/>
        <u val="single"/>
        <strike val="0"/>
        <color auto="1"/>
      </font>
    </dxf>
    <dxf>
      <font>
        <strike/>
        <color indexed="10"/>
      </font>
    </dxf>
    <dxf>
      <font>
        <u val="single"/>
        <color auto="1"/>
      </font>
    </dxf>
    <dxf>
      <font>
        <strike/>
        <color indexed="10"/>
      </font>
    </dxf>
    <dxf>
      <font>
        <b/>
        <i val="0"/>
        <u val="single"/>
        <strike val="0"/>
        <color auto="1"/>
      </font>
    </dxf>
    <dxf>
      <font>
        <u val="single"/>
        <color auto="1"/>
      </font>
    </dxf>
    <dxf>
      <font>
        <strike/>
        <color indexed="10"/>
      </font>
    </dxf>
    <dxf>
      <font>
        <b/>
        <i val="0"/>
        <u val="single"/>
        <strike val="0"/>
        <color auto="1"/>
      </font>
    </dxf>
    <dxf>
      <font>
        <u val="single"/>
        <color auto="1"/>
      </font>
    </dxf>
    <dxf>
      <font>
        <strike/>
        <color indexed="10"/>
      </font>
    </dxf>
    <dxf>
      <font>
        <b/>
        <i val="0"/>
        <u val="single"/>
        <strike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15</xdr:row>
      <xdr:rowOff>152400</xdr:rowOff>
    </xdr:from>
    <xdr:to>
      <xdr:col>7</xdr:col>
      <xdr:colOff>95250</xdr:colOff>
      <xdr:row>19</xdr:row>
      <xdr:rowOff>38100</xdr:rowOff>
    </xdr:to>
    <xdr:sp>
      <xdr:nvSpPr>
        <xdr:cNvPr id="1" name="Łącznik prosty ze strzałką 6"/>
        <xdr:cNvSpPr>
          <a:spLocks/>
        </xdr:cNvSpPr>
      </xdr:nvSpPr>
      <xdr:spPr>
        <a:xfrm rot="16200000" flipV="1">
          <a:off x="3676650" y="2771775"/>
          <a:ext cx="133350" cy="5334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15</xdr:row>
      <xdr:rowOff>152400</xdr:rowOff>
    </xdr:from>
    <xdr:to>
      <xdr:col>9</xdr:col>
      <xdr:colOff>123825</xdr:colOff>
      <xdr:row>19</xdr:row>
      <xdr:rowOff>19050</xdr:rowOff>
    </xdr:to>
    <xdr:sp>
      <xdr:nvSpPr>
        <xdr:cNvPr id="2" name="Łącznik prosty ze strzałką 9"/>
        <xdr:cNvSpPr>
          <a:spLocks/>
        </xdr:cNvSpPr>
      </xdr:nvSpPr>
      <xdr:spPr>
        <a:xfrm rot="16200000" flipV="1">
          <a:off x="4086225" y="2771775"/>
          <a:ext cx="171450" cy="5143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16</xdr:row>
      <xdr:rowOff>0</xdr:rowOff>
    </xdr:from>
    <xdr:to>
      <xdr:col>11</xdr:col>
      <xdr:colOff>142875</xdr:colOff>
      <xdr:row>19</xdr:row>
      <xdr:rowOff>28575</xdr:rowOff>
    </xdr:to>
    <xdr:sp>
      <xdr:nvSpPr>
        <xdr:cNvPr id="3" name="Łącznik prosty ze strzałką 13"/>
        <xdr:cNvSpPr>
          <a:spLocks/>
        </xdr:cNvSpPr>
      </xdr:nvSpPr>
      <xdr:spPr>
        <a:xfrm rot="16200000" flipV="1">
          <a:off x="4371975" y="2781300"/>
          <a:ext cx="342900" cy="5143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C112"/>
  <sheetViews>
    <sheetView tabSelected="1" zoomScaleSheetLayoutView="110" workbookViewId="0" topLeftCell="A1">
      <selection activeCell="T42" sqref="T42"/>
    </sheetView>
  </sheetViews>
  <sheetFormatPr defaultColWidth="9.140625" defaultRowHeight="12.75"/>
  <cols>
    <col min="1" max="1" width="3.7109375" style="53" customWidth="1"/>
    <col min="2" max="2" width="21.57421875" style="0" customWidth="1"/>
    <col min="3" max="3" width="4.140625" style="0" customWidth="1"/>
    <col min="4" max="4" width="21.140625" style="0" customWidth="1"/>
    <col min="5" max="5" width="5.57421875" style="54" customWidth="1"/>
    <col min="6" max="6" width="4.28125" style="0" customWidth="1"/>
    <col min="7" max="7" width="0.9921875" style="0" customWidth="1"/>
    <col min="8" max="8" width="4.28125" style="0" customWidth="1"/>
    <col min="9" max="9" width="0.9921875" style="0" customWidth="1"/>
    <col min="10" max="10" width="4.28125" style="0" customWidth="1"/>
    <col min="11" max="11" width="0.9921875" style="0" customWidth="1"/>
    <col min="12" max="12" width="4.28125" style="0" customWidth="1"/>
    <col min="13" max="13" width="1.1484375" style="0" customWidth="1"/>
    <col min="14" max="14" width="4.28125" style="0" customWidth="1"/>
    <col min="15" max="15" width="0.9921875" style="0" customWidth="1"/>
    <col min="16" max="16" width="4.28125" style="0" customWidth="1"/>
    <col min="17" max="17" width="0.9921875" style="0" customWidth="1"/>
    <col min="18" max="18" width="5.421875" style="0" customWidth="1"/>
    <col min="19" max="19" width="5.7109375" style="80" customWidth="1"/>
    <col min="20" max="20" width="12.8515625" style="0" customWidth="1"/>
    <col min="21" max="21" width="8.57421875" style="0" hidden="1" customWidth="1"/>
    <col min="22" max="23" width="4.57421875" style="53" hidden="1" customWidth="1"/>
    <col min="24" max="24" width="4.57421875" style="58" hidden="1" customWidth="1"/>
    <col min="25" max="25" width="4.57421875" style="59" hidden="1" customWidth="1"/>
    <col min="26" max="28" width="4.57421875" style="53" hidden="1" customWidth="1"/>
    <col min="29" max="29" width="4.57421875" style="59" hidden="1" customWidth="1"/>
    <col min="31" max="31" width="9.7109375" style="0" bestFit="1" customWidth="1"/>
  </cols>
  <sheetData>
    <row r="1" spans="1:29" ht="24" customHeight="1">
      <c r="A1" s="219" t="s">
        <v>60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1"/>
      <c r="U1" s="1"/>
      <c r="V1" s="2"/>
      <c r="W1" s="2"/>
      <c r="X1" s="3"/>
      <c r="Y1" s="4"/>
      <c r="Z1" s="2"/>
      <c r="AA1" s="2"/>
      <c r="AB1" s="2"/>
      <c r="AC1" s="4"/>
    </row>
    <row r="2" spans="1:29" ht="18" customHeight="1">
      <c r="A2" s="220" t="s">
        <v>61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1"/>
      <c r="U2" s="1"/>
      <c r="V2" s="2"/>
      <c r="W2" s="2"/>
      <c r="X2" s="3"/>
      <c r="Y2" s="4"/>
      <c r="Z2" s="2"/>
      <c r="AA2" s="2"/>
      <c r="AB2" s="2"/>
      <c r="AC2" s="4"/>
    </row>
    <row r="3" spans="1:29" ht="12.75" customHeight="1">
      <c r="A3" s="85"/>
      <c r="B3" s="102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103"/>
      <c r="T3" s="1"/>
      <c r="U3" s="1"/>
      <c r="V3" s="2"/>
      <c r="W3" s="2"/>
      <c r="X3" s="3"/>
      <c r="Y3" s="4"/>
      <c r="Z3" s="2"/>
      <c r="AA3" s="2"/>
      <c r="AB3" s="2"/>
      <c r="AC3" s="4"/>
    </row>
    <row r="4" spans="1:29" ht="12.75" customHeight="1" hidden="1">
      <c r="A4" s="104"/>
      <c r="B4" s="10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103"/>
      <c r="T4" s="1"/>
      <c r="U4" s="1"/>
      <c r="V4" s="2"/>
      <c r="W4" s="2"/>
      <c r="X4" s="3"/>
      <c r="Y4" s="4"/>
      <c r="Z4" s="2"/>
      <c r="AA4" s="2"/>
      <c r="AB4" s="2"/>
      <c r="AC4" s="4"/>
    </row>
    <row r="5" spans="1:29" ht="15" customHeight="1" hidden="1">
      <c r="A5" s="6"/>
      <c r="B5" s="168" t="s">
        <v>55</v>
      </c>
      <c r="C5" s="6"/>
      <c r="D5" s="7"/>
      <c r="E5" s="8"/>
      <c r="F5" s="7"/>
      <c r="G5" s="9"/>
      <c r="H5" s="7"/>
      <c r="I5" s="9"/>
      <c r="J5" s="7"/>
      <c r="K5" s="9"/>
      <c r="L5" s="7"/>
      <c r="M5" s="9"/>
      <c r="N5" s="7"/>
      <c r="O5" s="9"/>
      <c r="P5" s="7"/>
      <c r="Q5" s="9"/>
      <c r="R5" s="7"/>
      <c r="S5" s="78"/>
      <c r="U5" s="10"/>
      <c r="V5" s="11"/>
      <c r="W5" s="11"/>
      <c r="X5" s="11"/>
      <c r="Y5" s="12"/>
      <c r="Z5" s="11"/>
      <c r="AA5" s="11"/>
      <c r="AB5" s="11"/>
      <c r="AC5" s="12"/>
    </row>
    <row r="6" spans="1:29" ht="6" customHeight="1" hidden="1">
      <c r="A6" s="6"/>
      <c r="B6" s="94"/>
      <c r="C6" s="6"/>
      <c r="D6" s="7"/>
      <c r="E6" s="8"/>
      <c r="F6" s="7"/>
      <c r="G6" s="9"/>
      <c r="H6" s="7"/>
      <c r="I6" s="9"/>
      <c r="J6" s="7"/>
      <c r="K6" s="9"/>
      <c r="L6" s="7"/>
      <c r="M6" s="9"/>
      <c r="N6" s="7"/>
      <c r="O6" s="9"/>
      <c r="P6" s="7"/>
      <c r="Q6" s="9"/>
      <c r="R6" s="7"/>
      <c r="S6" s="78"/>
      <c r="U6" s="10"/>
      <c r="V6" s="11"/>
      <c r="W6" s="11"/>
      <c r="X6" s="11"/>
      <c r="Y6" s="12"/>
      <c r="Z6" s="11"/>
      <c r="AA6" s="11"/>
      <c r="AB6" s="11"/>
      <c r="AC6" s="12"/>
    </row>
    <row r="7" spans="1:29" ht="12" customHeight="1" hidden="1">
      <c r="A7" s="221" t="s">
        <v>0</v>
      </c>
      <c r="B7" s="223" t="s">
        <v>1</v>
      </c>
      <c r="C7" s="225" t="s">
        <v>2</v>
      </c>
      <c r="D7" s="221" t="s">
        <v>3</v>
      </c>
      <c r="E7" s="221" t="s">
        <v>4</v>
      </c>
      <c r="F7" s="234" t="s">
        <v>5</v>
      </c>
      <c r="G7" s="235"/>
      <c r="H7" s="235"/>
      <c r="I7" s="235"/>
      <c r="J7" s="235"/>
      <c r="K7" s="236"/>
      <c r="L7" s="237" t="s">
        <v>6</v>
      </c>
      <c r="M7" s="235"/>
      <c r="N7" s="235"/>
      <c r="O7" s="235"/>
      <c r="P7" s="235"/>
      <c r="Q7" s="238"/>
      <c r="R7" s="221" t="s">
        <v>7</v>
      </c>
      <c r="S7" s="227" t="s">
        <v>8</v>
      </c>
      <c r="T7" s="100"/>
      <c r="U7" s="13"/>
      <c r="V7" s="5"/>
      <c r="W7" s="5"/>
      <c r="X7" s="5"/>
      <c r="Y7" s="14"/>
      <c r="Z7" s="5"/>
      <c r="AA7" s="5"/>
      <c r="AB7" s="5"/>
      <c r="AC7" s="14"/>
    </row>
    <row r="8" spans="1:29" ht="12" customHeight="1" hidden="1">
      <c r="A8" s="222"/>
      <c r="B8" s="224"/>
      <c r="C8" s="226"/>
      <c r="D8" s="222"/>
      <c r="E8" s="222"/>
      <c r="F8" s="229">
        <v>1</v>
      </c>
      <c r="G8" s="230"/>
      <c r="H8" s="231">
        <v>2</v>
      </c>
      <c r="I8" s="232"/>
      <c r="J8" s="232">
        <v>3</v>
      </c>
      <c r="K8" s="233"/>
      <c r="L8" s="241">
        <v>1</v>
      </c>
      <c r="M8" s="242"/>
      <c r="N8" s="232">
        <v>2</v>
      </c>
      <c r="O8" s="232"/>
      <c r="P8" s="232">
        <v>3</v>
      </c>
      <c r="Q8" s="240"/>
      <c r="R8" s="239"/>
      <c r="S8" s="228"/>
      <c r="T8" s="100"/>
      <c r="U8" s="13"/>
      <c r="V8" s="5"/>
      <c r="W8" s="5"/>
      <c r="X8" s="5"/>
      <c r="Y8" s="14"/>
      <c r="Z8" s="5"/>
      <c r="AA8" s="5"/>
      <c r="AB8" s="5"/>
      <c r="AC8" s="14"/>
    </row>
    <row r="9" spans="1:29" ht="12.75" customHeight="1" hidden="1">
      <c r="A9" s="15"/>
      <c r="B9" s="32"/>
      <c r="C9" s="33"/>
      <c r="D9" s="32"/>
      <c r="E9" s="34"/>
      <c r="F9" s="19"/>
      <c r="G9" s="20"/>
      <c r="H9" s="21"/>
      <c r="I9" s="22"/>
      <c r="J9" s="23"/>
      <c r="K9" s="24"/>
      <c r="L9" s="19"/>
      <c r="M9" s="25"/>
      <c r="N9" s="23"/>
      <c r="O9" s="25"/>
      <c r="P9" s="23"/>
      <c r="Q9" s="26"/>
      <c r="R9" s="27">
        <f>IF(ISBLANK(E9)=TRUE,"",(Y9+AC9))</f>
      </c>
      <c r="S9" s="70" t="str">
        <f>IF(ISBLANK(E9)=TRUE," ",ROUND(U9*R9,2))</f>
        <v> </v>
      </c>
      <c r="T9" s="101"/>
      <c r="U9" s="10" t="e">
        <f>IF(E9&lt;148.026,10^(0.89726074*((LOG10(E9/148.026))^2)),1)</f>
        <v>#NUM!</v>
      </c>
      <c r="V9" s="30">
        <f>IF(G9="z",F9,IF(G9="x",F9*(-1),0))</f>
        <v>0</v>
      </c>
      <c r="W9" s="30">
        <f>IF(I9="z",H9,IF(I9="x",H9*(-1),0))</f>
        <v>0</v>
      </c>
      <c r="X9" s="30">
        <f>IF(K9="z",J9,IF(K9="x",J9*(-1),0))</f>
        <v>0</v>
      </c>
      <c r="Y9" s="31">
        <f>IF(AND(V9&lt;0,W9&lt;0,X9&lt;0),0,MAX(V9:X9))</f>
        <v>0</v>
      </c>
      <c r="Z9" s="30">
        <f>IF(M9="z",L9,IF(M9="x",L9*(-1),0))</f>
        <v>0</v>
      </c>
      <c r="AA9" s="30">
        <f>IF(O9="z",N9,IF(O9="x",N9*(-1),0))</f>
        <v>0</v>
      </c>
      <c r="AB9" s="30">
        <f>IF(Q9="z",P9,IF(Q9="x",P9*(-1),0))</f>
        <v>0</v>
      </c>
      <c r="AC9" s="31">
        <f>IF(AND(Z9&lt;0,AA9&lt;0,AB9&lt;0),0,MAX(Z9:AB9))</f>
        <v>0</v>
      </c>
    </row>
    <row r="10" spans="1:29" ht="12.75" customHeight="1" hidden="1">
      <c r="A10" s="15"/>
      <c r="B10" s="32"/>
      <c r="C10" s="33"/>
      <c r="D10" s="32"/>
      <c r="E10" s="34"/>
      <c r="F10" s="19"/>
      <c r="G10" s="20"/>
      <c r="H10" s="21"/>
      <c r="I10" s="22"/>
      <c r="J10" s="23"/>
      <c r="K10" s="24"/>
      <c r="L10" s="19"/>
      <c r="M10" s="25"/>
      <c r="N10" s="23"/>
      <c r="O10" s="25"/>
      <c r="P10" s="23"/>
      <c r="Q10" s="26"/>
      <c r="R10" s="27">
        <f>IF(ISBLANK(E10)=TRUE,"",(Y10+AC10))</f>
      </c>
      <c r="S10" s="70" t="str">
        <f>IF(ISBLANK(E10)=TRUE," ",ROUND(U10*R10,2))</f>
        <v> </v>
      </c>
      <c r="T10" s="101"/>
      <c r="U10" s="10" t="e">
        <f aca="true" t="shared" si="0" ref="U10:U31">IF(E10&lt;148.026,10^(0.89726074*((LOG10(E10/148.026))^2)),1)</f>
        <v>#NUM!</v>
      </c>
      <c r="V10" s="30">
        <f aca="true" t="shared" si="1" ref="V10:V32">IF(G10="z",F10,IF(G10="x",F10*(-1),0))</f>
        <v>0</v>
      </c>
      <c r="W10" s="30">
        <f aca="true" t="shared" si="2" ref="W10:W32">IF(I10="z",H10,IF(I10="x",H10*(-1),0))</f>
        <v>0</v>
      </c>
      <c r="X10" s="30">
        <f aca="true" t="shared" si="3" ref="X10:X32">IF(K10="z",J10,IF(K10="x",J10*(-1),0))</f>
        <v>0</v>
      </c>
      <c r="Y10" s="31">
        <f aca="true" t="shared" si="4" ref="Y10:Y32">IF(AND(V10&lt;0,W10&lt;0,X10&lt;0),0,MAX(V10:X10))</f>
        <v>0</v>
      </c>
      <c r="Z10" s="30">
        <f aca="true" t="shared" si="5" ref="Z10:Z32">IF(M10="z",L10,IF(M10="x",L10*(-1),0))</f>
        <v>0</v>
      </c>
      <c r="AA10" s="30">
        <f aca="true" t="shared" si="6" ref="AA10:AA32">IF(O10="z",N10,IF(O10="x",N10*(-1),0))</f>
        <v>0</v>
      </c>
      <c r="AB10" s="30">
        <f aca="true" t="shared" si="7" ref="AB10:AB32">IF(Q10="z",P10,IF(Q10="x",P10*(-1),0))</f>
        <v>0</v>
      </c>
      <c r="AC10" s="31">
        <f aca="true" t="shared" si="8" ref="AC10:AC32">IF(AND(Z10&lt;0,AA10&lt;0,AB10&lt;0),0,MAX(Z10:AB10))</f>
        <v>0</v>
      </c>
    </row>
    <row r="11" spans="1:29" ht="12.75" customHeight="1" hidden="1">
      <c r="A11" s="15"/>
      <c r="B11" s="32"/>
      <c r="C11" s="33"/>
      <c r="D11" s="32"/>
      <c r="E11" s="34"/>
      <c r="F11" s="19"/>
      <c r="G11" s="20"/>
      <c r="H11" s="21"/>
      <c r="I11" s="22"/>
      <c r="J11" s="23"/>
      <c r="K11" s="24"/>
      <c r="L11" s="19"/>
      <c r="M11" s="25"/>
      <c r="N11" s="23"/>
      <c r="O11" s="25"/>
      <c r="P11" s="23"/>
      <c r="Q11" s="26"/>
      <c r="R11" s="27">
        <f aca="true" t="shared" si="9" ref="R11:R32">IF(ISBLANK(E11)=TRUE,"",(Y11+AC11))</f>
      </c>
      <c r="S11" s="70" t="str">
        <f aca="true" t="shared" si="10" ref="S11:S32">IF(ISBLANK(E11)=TRUE," ",ROUND(U11*R11,2))</f>
        <v> </v>
      </c>
      <c r="T11" s="101"/>
      <c r="U11" s="10" t="e">
        <f t="shared" si="0"/>
        <v>#NUM!</v>
      </c>
      <c r="V11" s="30">
        <f t="shared" si="1"/>
        <v>0</v>
      </c>
      <c r="W11" s="30">
        <f t="shared" si="2"/>
        <v>0</v>
      </c>
      <c r="X11" s="30">
        <f t="shared" si="3"/>
        <v>0</v>
      </c>
      <c r="Y11" s="31">
        <f t="shared" si="4"/>
        <v>0</v>
      </c>
      <c r="Z11" s="30">
        <f t="shared" si="5"/>
        <v>0</v>
      </c>
      <c r="AA11" s="30">
        <f t="shared" si="6"/>
        <v>0</v>
      </c>
      <c r="AB11" s="30">
        <f t="shared" si="7"/>
        <v>0</v>
      </c>
      <c r="AC11" s="31">
        <f t="shared" si="8"/>
        <v>0</v>
      </c>
    </row>
    <row r="12" spans="1:29" ht="12.75" customHeight="1" hidden="1">
      <c r="A12" s="15"/>
      <c r="B12" s="32"/>
      <c r="C12" s="33"/>
      <c r="D12" s="32"/>
      <c r="E12" s="34"/>
      <c r="F12" s="19"/>
      <c r="G12" s="20"/>
      <c r="H12" s="21"/>
      <c r="I12" s="22"/>
      <c r="J12" s="23"/>
      <c r="K12" s="24"/>
      <c r="L12" s="19"/>
      <c r="M12" s="25"/>
      <c r="N12" s="23"/>
      <c r="O12" s="25"/>
      <c r="P12" s="23"/>
      <c r="Q12" s="26"/>
      <c r="R12" s="27">
        <f t="shared" si="9"/>
      </c>
      <c r="S12" s="70" t="str">
        <f t="shared" si="10"/>
        <v> </v>
      </c>
      <c r="T12" s="101"/>
      <c r="U12" s="10" t="e">
        <f t="shared" si="0"/>
        <v>#NUM!</v>
      </c>
      <c r="V12" s="30">
        <f t="shared" si="1"/>
        <v>0</v>
      </c>
      <c r="W12" s="30">
        <f t="shared" si="2"/>
        <v>0</v>
      </c>
      <c r="X12" s="30">
        <f t="shared" si="3"/>
        <v>0</v>
      </c>
      <c r="Y12" s="31">
        <f t="shared" si="4"/>
        <v>0</v>
      </c>
      <c r="Z12" s="30">
        <f t="shared" si="5"/>
        <v>0</v>
      </c>
      <c r="AA12" s="30">
        <f t="shared" si="6"/>
        <v>0</v>
      </c>
      <c r="AB12" s="30">
        <f t="shared" si="7"/>
        <v>0</v>
      </c>
      <c r="AC12" s="31">
        <f t="shared" si="8"/>
        <v>0</v>
      </c>
    </row>
    <row r="13" spans="1:29" ht="12.75" customHeight="1" hidden="1">
      <c r="A13" s="15"/>
      <c r="B13" s="32"/>
      <c r="C13" s="33"/>
      <c r="D13" s="32"/>
      <c r="E13" s="34"/>
      <c r="F13" s="19"/>
      <c r="G13" s="20"/>
      <c r="H13" s="21"/>
      <c r="I13" s="22"/>
      <c r="J13" s="23"/>
      <c r="K13" s="24"/>
      <c r="L13" s="19"/>
      <c r="M13" s="25"/>
      <c r="N13" s="23"/>
      <c r="O13" s="25"/>
      <c r="P13" s="23"/>
      <c r="Q13" s="26"/>
      <c r="R13" s="27">
        <f t="shared" si="9"/>
      </c>
      <c r="S13" s="70" t="str">
        <f t="shared" si="10"/>
        <v> </v>
      </c>
      <c r="T13" s="101"/>
      <c r="U13" s="10" t="e">
        <f t="shared" si="0"/>
        <v>#NUM!</v>
      </c>
      <c r="V13" s="30">
        <f t="shared" si="1"/>
        <v>0</v>
      </c>
      <c r="W13" s="30">
        <f t="shared" si="2"/>
        <v>0</v>
      </c>
      <c r="X13" s="30">
        <f t="shared" si="3"/>
        <v>0</v>
      </c>
      <c r="Y13" s="31">
        <f t="shared" si="4"/>
        <v>0</v>
      </c>
      <c r="Z13" s="30">
        <f t="shared" si="5"/>
        <v>0</v>
      </c>
      <c r="AA13" s="30">
        <f t="shared" si="6"/>
        <v>0</v>
      </c>
      <c r="AB13" s="30">
        <f t="shared" si="7"/>
        <v>0</v>
      </c>
      <c r="AC13" s="31">
        <f t="shared" si="8"/>
        <v>0</v>
      </c>
    </row>
    <row r="14" spans="1:29" ht="12.75" customHeight="1" hidden="1">
      <c r="A14" s="15"/>
      <c r="B14" s="32"/>
      <c r="C14" s="33"/>
      <c r="D14" s="32"/>
      <c r="E14" s="34"/>
      <c r="F14" s="19"/>
      <c r="G14" s="20"/>
      <c r="H14" s="21"/>
      <c r="I14" s="22"/>
      <c r="J14" s="23"/>
      <c r="K14" s="24"/>
      <c r="L14" s="19"/>
      <c r="M14" s="25"/>
      <c r="N14" s="23"/>
      <c r="O14" s="25"/>
      <c r="P14" s="23"/>
      <c r="Q14" s="26"/>
      <c r="R14" s="27">
        <f t="shared" si="9"/>
      </c>
      <c r="S14" s="70" t="str">
        <f t="shared" si="10"/>
        <v> </v>
      </c>
      <c r="T14" s="101"/>
      <c r="U14" s="10" t="e">
        <f t="shared" si="0"/>
        <v>#NUM!</v>
      </c>
      <c r="V14" s="30">
        <f t="shared" si="1"/>
        <v>0</v>
      </c>
      <c r="W14" s="30">
        <f t="shared" si="2"/>
        <v>0</v>
      </c>
      <c r="X14" s="30">
        <f t="shared" si="3"/>
        <v>0</v>
      </c>
      <c r="Y14" s="31">
        <f t="shared" si="4"/>
        <v>0</v>
      </c>
      <c r="Z14" s="30">
        <f t="shared" si="5"/>
        <v>0</v>
      </c>
      <c r="AA14" s="30">
        <f t="shared" si="6"/>
        <v>0</v>
      </c>
      <c r="AB14" s="30">
        <f t="shared" si="7"/>
        <v>0</v>
      </c>
      <c r="AC14" s="31">
        <f t="shared" si="8"/>
        <v>0</v>
      </c>
    </row>
    <row r="15" spans="1:29" ht="12.75" customHeight="1" hidden="1">
      <c r="A15" s="15"/>
      <c r="B15" s="32"/>
      <c r="C15" s="33"/>
      <c r="D15" s="32"/>
      <c r="E15" s="34"/>
      <c r="F15" s="19"/>
      <c r="G15" s="20"/>
      <c r="H15" s="21"/>
      <c r="I15" s="22"/>
      <c r="J15" s="23"/>
      <c r="K15" s="24"/>
      <c r="L15" s="19"/>
      <c r="M15" s="25"/>
      <c r="N15" s="23"/>
      <c r="O15" s="25"/>
      <c r="P15" s="23"/>
      <c r="Q15" s="26"/>
      <c r="R15" s="27">
        <f t="shared" si="9"/>
      </c>
      <c r="S15" s="70" t="str">
        <f t="shared" si="10"/>
        <v> </v>
      </c>
      <c r="T15" s="101"/>
      <c r="U15" s="10" t="e">
        <f t="shared" si="0"/>
        <v>#NUM!</v>
      </c>
      <c r="V15" s="30">
        <f t="shared" si="1"/>
        <v>0</v>
      </c>
      <c r="W15" s="30">
        <f t="shared" si="2"/>
        <v>0</v>
      </c>
      <c r="X15" s="30">
        <f t="shared" si="3"/>
        <v>0</v>
      </c>
      <c r="Y15" s="31">
        <f t="shared" si="4"/>
        <v>0</v>
      </c>
      <c r="Z15" s="30">
        <f t="shared" si="5"/>
        <v>0</v>
      </c>
      <c r="AA15" s="30">
        <f t="shared" si="6"/>
        <v>0</v>
      </c>
      <c r="AB15" s="30">
        <f t="shared" si="7"/>
        <v>0</v>
      </c>
      <c r="AC15" s="31">
        <f t="shared" si="8"/>
        <v>0</v>
      </c>
    </row>
    <row r="16" spans="1:29" ht="12.75" customHeight="1" hidden="1">
      <c r="A16" s="15"/>
      <c r="B16" s="32"/>
      <c r="C16" s="33"/>
      <c r="D16" s="32"/>
      <c r="E16" s="34"/>
      <c r="F16" s="19"/>
      <c r="G16" s="20"/>
      <c r="H16" s="21"/>
      <c r="I16" s="22"/>
      <c r="J16" s="23"/>
      <c r="K16" s="24"/>
      <c r="L16" s="19"/>
      <c r="M16" s="25"/>
      <c r="N16" s="23"/>
      <c r="O16" s="25"/>
      <c r="P16" s="23"/>
      <c r="Q16" s="26"/>
      <c r="R16" s="27">
        <f t="shared" si="9"/>
      </c>
      <c r="S16" s="70" t="str">
        <f t="shared" si="10"/>
        <v> </v>
      </c>
      <c r="T16" s="101"/>
      <c r="U16" s="10" t="e">
        <f t="shared" si="0"/>
        <v>#NUM!</v>
      </c>
      <c r="V16" s="30">
        <f t="shared" si="1"/>
        <v>0</v>
      </c>
      <c r="W16" s="30">
        <f t="shared" si="2"/>
        <v>0</v>
      </c>
      <c r="X16" s="30">
        <f t="shared" si="3"/>
        <v>0</v>
      </c>
      <c r="Y16" s="31">
        <f t="shared" si="4"/>
        <v>0</v>
      </c>
      <c r="Z16" s="30">
        <f t="shared" si="5"/>
        <v>0</v>
      </c>
      <c r="AA16" s="30">
        <f t="shared" si="6"/>
        <v>0</v>
      </c>
      <c r="AB16" s="30">
        <f t="shared" si="7"/>
        <v>0</v>
      </c>
      <c r="AC16" s="31">
        <f t="shared" si="8"/>
        <v>0</v>
      </c>
    </row>
    <row r="17" spans="1:29" ht="12.75" customHeight="1" hidden="1">
      <c r="A17" s="15"/>
      <c r="B17" s="32"/>
      <c r="C17" s="33"/>
      <c r="D17" s="32"/>
      <c r="E17" s="34"/>
      <c r="F17" s="19"/>
      <c r="G17" s="20"/>
      <c r="H17" s="21"/>
      <c r="I17" s="22"/>
      <c r="J17" s="23"/>
      <c r="K17" s="24"/>
      <c r="L17" s="19"/>
      <c r="M17" s="25"/>
      <c r="N17" s="23"/>
      <c r="O17" s="25"/>
      <c r="P17" s="23"/>
      <c r="Q17" s="26"/>
      <c r="R17" s="27">
        <f t="shared" si="9"/>
      </c>
      <c r="S17" s="70" t="str">
        <f t="shared" si="10"/>
        <v> </v>
      </c>
      <c r="T17" s="101"/>
      <c r="U17" s="10" t="e">
        <f t="shared" si="0"/>
        <v>#NUM!</v>
      </c>
      <c r="V17" s="30">
        <f t="shared" si="1"/>
        <v>0</v>
      </c>
      <c r="W17" s="30">
        <f t="shared" si="2"/>
        <v>0</v>
      </c>
      <c r="X17" s="30">
        <f t="shared" si="3"/>
        <v>0</v>
      </c>
      <c r="Y17" s="31">
        <f t="shared" si="4"/>
        <v>0</v>
      </c>
      <c r="Z17" s="30">
        <f t="shared" si="5"/>
        <v>0</v>
      </c>
      <c r="AA17" s="30">
        <f t="shared" si="6"/>
        <v>0</v>
      </c>
      <c r="AB17" s="30">
        <f t="shared" si="7"/>
        <v>0</v>
      </c>
      <c r="AC17" s="31">
        <f t="shared" si="8"/>
        <v>0</v>
      </c>
    </row>
    <row r="18" spans="1:29" ht="12.75" customHeight="1" hidden="1">
      <c r="A18" s="15"/>
      <c r="B18" s="32"/>
      <c r="C18" s="33"/>
      <c r="D18" s="32"/>
      <c r="E18" s="34"/>
      <c r="F18" s="19"/>
      <c r="G18" s="20"/>
      <c r="H18" s="21"/>
      <c r="I18" s="22"/>
      <c r="J18" s="23"/>
      <c r="K18" s="24"/>
      <c r="L18" s="19"/>
      <c r="M18" s="25"/>
      <c r="N18" s="23"/>
      <c r="O18" s="25"/>
      <c r="P18" s="23"/>
      <c r="Q18" s="26"/>
      <c r="R18" s="27">
        <f t="shared" si="9"/>
      </c>
      <c r="S18" s="70" t="str">
        <f t="shared" si="10"/>
        <v> </v>
      </c>
      <c r="T18" s="101"/>
      <c r="U18" s="10" t="e">
        <f t="shared" si="0"/>
        <v>#NUM!</v>
      </c>
      <c r="V18" s="30">
        <f t="shared" si="1"/>
        <v>0</v>
      </c>
      <c r="W18" s="30">
        <f t="shared" si="2"/>
        <v>0</v>
      </c>
      <c r="X18" s="30">
        <f t="shared" si="3"/>
        <v>0</v>
      </c>
      <c r="Y18" s="31">
        <f t="shared" si="4"/>
        <v>0</v>
      </c>
      <c r="Z18" s="30">
        <f t="shared" si="5"/>
        <v>0</v>
      </c>
      <c r="AA18" s="30">
        <f t="shared" si="6"/>
        <v>0</v>
      </c>
      <c r="AB18" s="30">
        <f t="shared" si="7"/>
        <v>0</v>
      </c>
      <c r="AC18" s="31">
        <f t="shared" si="8"/>
        <v>0</v>
      </c>
    </row>
    <row r="19" spans="1:29" ht="12.75" customHeight="1" hidden="1">
      <c r="A19" s="15"/>
      <c r="B19" s="32"/>
      <c r="C19" s="33"/>
      <c r="D19" s="32"/>
      <c r="E19" s="34"/>
      <c r="F19" s="19"/>
      <c r="G19" s="20"/>
      <c r="H19" s="21"/>
      <c r="I19" s="22"/>
      <c r="J19" s="23"/>
      <c r="K19" s="24"/>
      <c r="L19" s="19"/>
      <c r="M19" s="25"/>
      <c r="N19" s="23"/>
      <c r="O19" s="25"/>
      <c r="P19" s="23"/>
      <c r="Q19" s="26"/>
      <c r="R19" s="27">
        <f t="shared" si="9"/>
      </c>
      <c r="S19" s="70" t="str">
        <f t="shared" si="10"/>
        <v> </v>
      </c>
      <c r="T19" s="101"/>
      <c r="U19" s="10" t="e">
        <f t="shared" si="0"/>
        <v>#NUM!</v>
      </c>
      <c r="V19" s="30">
        <f t="shared" si="1"/>
        <v>0</v>
      </c>
      <c r="W19" s="30">
        <f t="shared" si="2"/>
        <v>0</v>
      </c>
      <c r="X19" s="30">
        <f t="shared" si="3"/>
        <v>0</v>
      </c>
      <c r="Y19" s="31">
        <f t="shared" si="4"/>
        <v>0</v>
      </c>
      <c r="Z19" s="30">
        <f t="shared" si="5"/>
        <v>0</v>
      </c>
      <c r="AA19" s="30">
        <f t="shared" si="6"/>
        <v>0</v>
      </c>
      <c r="AB19" s="30">
        <f t="shared" si="7"/>
        <v>0</v>
      </c>
      <c r="AC19" s="31">
        <f t="shared" si="8"/>
        <v>0</v>
      </c>
    </row>
    <row r="20" spans="1:29" ht="12.75" customHeight="1" hidden="1">
      <c r="A20" s="15"/>
      <c r="B20" s="32"/>
      <c r="C20" s="33"/>
      <c r="D20" s="32"/>
      <c r="E20" s="34"/>
      <c r="F20" s="19"/>
      <c r="G20" s="20"/>
      <c r="H20" s="21"/>
      <c r="I20" s="22"/>
      <c r="J20" s="23"/>
      <c r="K20" s="24"/>
      <c r="L20" s="19"/>
      <c r="M20" s="25"/>
      <c r="N20" s="23"/>
      <c r="O20" s="25"/>
      <c r="P20" s="23"/>
      <c r="Q20" s="26"/>
      <c r="R20" s="27">
        <f>IF(ISBLANK(E20)=TRUE,"",(Y20+AC20))</f>
      </c>
      <c r="S20" s="70" t="str">
        <f t="shared" si="10"/>
        <v> </v>
      </c>
      <c r="T20" s="101"/>
      <c r="U20" s="10" t="e">
        <f t="shared" si="0"/>
        <v>#NUM!</v>
      </c>
      <c r="V20" s="30">
        <f t="shared" si="1"/>
        <v>0</v>
      </c>
      <c r="W20" s="30">
        <f t="shared" si="2"/>
        <v>0</v>
      </c>
      <c r="X20" s="30">
        <f t="shared" si="3"/>
        <v>0</v>
      </c>
      <c r="Y20" s="31">
        <f t="shared" si="4"/>
        <v>0</v>
      </c>
      <c r="Z20" s="30">
        <f t="shared" si="5"/>
        <v>0</v>
      </c>
      <c r="AA20" s="30">
        <f t="shared" si="6"/>
        <v>0</v>
      </c>
      <c r="AB20" s="30">
        <f t="shared" si="7"/>
        <v>0</v>
      </c>
      <c r="AC20" s="31">
        <f t="shared" si="8"/>
        <v>0</v>
      </c>
    </row>
    <row r="21" spans="1:29" ht="12.75" customHeight="1" hidden="1">
      <c r="A21" s="15"/>
      <c r="B21" s="32"/>
      <c r="C21" s="33"/>
      <c r="D21" s="32"/>
      <c r="E21" s="34"/>
      <c r="F21" s="19"/>
      <c r="G21" s="20"/>
      <c r="H21" s="21"/>
      <c r="I21" s="22"/>
      <c r="J21" s="23"/>
      <c r="K21" s="24"/>
      <c r="L21" s="19"/>
      <c r="M21" s="25"/>
      <c r="N21" s="23"/>
      <c r="O21" s="25"/>
      <c r="P21" s="23"/>
      <c r="Q21" s="26"/>
      <c r="R21" s="27">
        <f t="shared" si="9"/>
      </c>
      <c r="S21" s="70" t="str">
        <f t="shared" si="10"/>
        <v> </v>
      </c>
      <c r="T21" s="101"/>
      <c r="U21" s="10" t="e">
        <f t="shared" si="0"/>
        <v>#NUM!</v>
      </c>
      <c r="V21" s="30">
        <f t="shared" si="1"/>
        <v>0</v>
      </c>
      <c r="W21" s="30">
        <f t="shared" si="2"/>
        <v>0</v>
      </c>
      <c r="X21" s="30">
        <f t="shared" si="3"/>
        <v>0</v>
      </c>
      <c r="Y21" s="31">
        <f t="shared" si="4"/>
        <v>0</v>
      </c>
      <c r="Z21" s="30">
        <f t="shared" si="5"/>
        <v>0</v>
      </c>
      <c r="AA21" s="30">
        <f t="shared" si="6"/>
        <v>0</v>
      </c>
      <c r="AB21" s="30">
        <f t="shared" si="7"/>
        <v>0</v>
      </c>
      <c r="AC21" s="31">
        <f t="shared" si="8"/>
        <v>0</v>
      </c>
    </row>
    <row r="22" spans="1:29" ht="12.75" customHeight="1" hidden="1">
      <c r="A22" s="15"/>
      <c r="B22" s="32"/>
      <c r="C22" s="33"/>
      <c r="D22" s="32"/>
      <c r="E22" s="34"/>
      <c r="F22" s="19"/>
      <c r="G22" s="20"/>
      <c r="H22" s="21"/>
      <c r="I22" s="22"/>
      <c r="J22" s="23"/>
      <c r="K22" s="24"/>
      <c r="L22" s="19"/>
      <c r="M22" s="25"/>
      <c r="N22" s="23"/>
      <c r="O22" s="25"/>
      <c r="P22" s="23"/>
      <c r="Q22" s="26"/>
      <c r="R22" s="27">
        <f t="shared" si="9"/>
      </c>
      <c r="S22" s="70" t="str">
        <f t="shared" si="10"/>
        <v> </v>
      </c>
      <c r="T22" s="101"/>
      <c r="U22" s="10" t="e">
        <f t="shared" si="0"/>
        <v>#NUM!</v>
      </c>
      <c r="V22" s="30">
        <f t="shared" si="1"/>
        <v>0</v>
      </c>
      <c r="W22" s="30">
        <f t="shared" si="2"/>
        <v>0</v>
      </c>
      <c r="X22" s="30">
        <f t="shared" si="3"/>
        <v>0</v>
      </c>
      <c r="Y22" s="31">
        <f t="shared" si="4"/>
        <v>0</v>
      </c>
      <c r="Z22" s="30">
        <f t="shared" si="5"/>
        <v>0</v>
      </c>
      <c r="AA22" s="30">
        <f t="shared" si="6"/>
        <v>0</v>
      </c>
      <c r="AB22" s="30">
        <f t="shared" si="7"/>
        <v>0</v>
      </c>
      <c r="AC22" s="31">
        <f t="shared" si="8"/>
        <v>0</v>
      </c>
    </row>
    <row r="23" spans="1:29" ht="12.75" customHeight="1" hidden="1">
      <c r="A23" s="15"/>
      <c r="B23" s="32"/>
      <c r="C23" s="33"/>
      <c r="D23" s="32"/>
      <c r="E23" s="34"/>
      <c r="F23" s="19"/>
      <c r="G23" s="20"/>
      <c r="H23" s="21"/>
      <c r="I23" s="22"/>
      <c r="J23" s="23"/>
      <c r="K23" s="24"/>
      <c r="L23" s="19"/>
      <c r="M23" s="25"/>
      <c r="N23" s="23"/>
      <c r="O23" s="25"/>
      <c r="P23" s="23"/>
      <c r="Q23" s="26"/>
      <c r="R23" s="27">
        <f t="shared" si="9"/>
      </c>
      <c r="S23" s="70" t="str">
        <f t="shared" si="10"/>
        <v> </v>
      </c>
      <c r="T23" s="101"/>
      <c r="U23" s="10" t="e">
        <f t="shared" si="0"/>
        <v>#NUM!</v>
      </c>
      <c r="V23" s="30">
        <f t="shared" si="1"/>
        <v>0</v>
      </c>
      <c r="W23" s="30">
        <f t="shared" si="2"/>
        <v>0</v>
      </c>
      <c r="X23" s="30">
        <f t="shared" si="3"/>
        <v>0</v>
      </c>
      <c r="Y23" s="31">
        <f t="shared" si="4"/>
        <v>0</v>
      </c>
      <c r="Z23" s="30">
        <f t="shared" si="5"/>
        <v>0</v>
      </c>
      <c r="AA23" s="30">
        <f t="shared" si="6"/>
        <v>0</v>
      </c>
      <c r="AB23" s="30">
        <f t="shared" si="7"/>
        <v>0</v>
      </c>
      <c r="AC23" s="31">
        <f t="shared" si="8"/>
        <v>0</v>
      </c>
    </row>
    <row r="24" spans="1:29" ht="12.75" customHeight="1" hidden="1">
      <c r="A24" s="15"/>
      <c r="B24" s="32"/>
      <c r="C24" s="33"/>
      <c r="D24" s="32"/>
      <c r="E24" s="34"/>
      <c r="F24" s="19"/>
      <c r="G24" s="20"/>
      <c r="H24" s="21"/>
      <c r="I24" s="22"/>
      <c r="J24" s="23"/>
      <c r="K24" s="24"/>
      <c r="L24" s="19"/>
      <c r="M24" s="25"/>
      <c r="N24" s="23"/>
      <c r="O24" s="25"/>
      <c r="P24" s="23"/>
      <c r="Q24" s="26"/>
      <c r="R24" s="27">
        <f t="shared" si="9"/>
      </c>
      <c r="S24" s="70" t="str">
        <f t="shared" si="10"/>
        <v> </v>
      </c>
      <c r="T24" s="101"/>
      <c r="U24" s="10" t="e">
        <f t="shared" si="0"/>
        <v>#NUM!</v>
      </c>
      <c r="V24" s="30">
        <f t="shared" si="1"/>
        <v>0</v>
      </c>
      <c r="W24" s="30">
        <f t="shared" si="2"/>
        <v>0</v>
      </c>
      <c r="X24" s="30">
        <f t="shared" si="3"/>
        <v>0</v>
      </c>
      <c r="Y24" s="31">
        <f t="shared" si="4"/>
        <v>0</v>
      </c>
      <c r="Z24" s="30">
        <f t="shared" si="5"/>
        <v>0</v>
      </c>
      <c r="AA24" s="30">
        <f t="shared" si="6"/>
        <v>0</v>
      </c>
      <c r="AB24" s="30">
        <f t="shared" si="7"/>
        <v>0</v>
      </c>
      <c r="AC24" s="31">
        <f t="shared" si="8"/>
        <v>0</v>
      </c>
    </row>
    <row r="25" spans="1:29" ht="12.75" customHeight="1" hidden="1">
      <c r="A25" s="15"/>
      <c r="B25" s="32"/>
      <c r="C25" s="33"/>
      <c r="D25" s="32"/>
      <c r="E25" s="34"/>
      <c r="F25" s="19"/>
      <c r="G25" s="20"/>
      <c r="H25" s="21"/>
      <c r="I25" s="22"/>
      <c r="J25" s="23"/>
      <c r="K25" s="24"/>
      <c r="L25" s="19"/>
      <c r="M25" s="25"/>
      <c r="N25" s="23"/>
      <c r="O25" s="25"/>
      <c r="P25" s="23"/>
      <c r="Q25" s="26"/>
      <c r="R25" s="27">
        <f t="shared" si="9"/>
      </c>
      <c r="S25" s="70" t="str">
        <f t="shared" si="10"/>
        <v> </v>
      </c>
      <c r="T25" s="101"/>
      <c r="U25" s="10" t="e">
        <f t="shared" si="0"/>
        <v>#NUM!</v>
      </c>
      <c r="V25" s="30">
        <f t="shared" si="1"/>
        <v>0</v>
      </c>
      <c r="W25" s="30">
        <f t="shared" si="2"/>
        <v>0</v>
      </c>
      <c r="X25" s="30">
        <f t="shared" si="3"/>
        <v>0</v>
      </c>
      <c r="Y25" s="31">
        <f t="shared" si="4"/>
        <v>0</v>
      </c>
      <c r="Z25" s="30">
        <f t="shared" si="5"/>
        <v>0</v>
      </c>
      <c r="AA25" s="30">
        <f t="shared" si="6"/>
        <v>0</v>
      </c>
      <c r="AB25" s="30">
        <f t="shared" si="7"/>
        <v>0</v>
      </c>
      <c r="AC25" s="31">
        <f t="shared" si="8"/>
        <v>0</v>
      </c>
    </row>
    <row r="26" spans="1:29" ht="12.75" customHeight="1" hidden="1">
      <c r="A26" s="15"/>
      <c r="B26" s="32"/>
      <c r="C26" s="33"/>
      <c r="D26" s="32"/>
      <c r="E26" s="34"/>
      <c r="F26" s="19"/>
      <c r="G26" s="20"/>
      <c r="H26" s="21"/>
      <c r="I26" s="22"/>
      <c r="J26" s="23"/>
      <c r="K26" s="24"/>
      <c r="L26" s="19"/>
      <c r="M26" s="25"/>
      <c r="N26" s="23"/>
      <c r="O26" s="25"/>
      <c r="P26" s="23"/>
      <c r="Q26" s="26"/>
      <c r="R26" s="27">
        <f t="shared" si="9"/>
      </c>
      <c r="S26" s="70" t="str">
        <f t="shared" si="10"/>
        <v> </v>
      </c>
      <c r="T26" s="101"/>
      <c r="U26" s="10" t="e">
        <f t="shared" si="0"/>
        <v>#NUM!</v>
      </c>
      <c r="V26" s="30">
        <f t="shared" si="1"/>
        <v>0</v>
      </c>
      <c r="W26" s="30">
        <f t="shared" si="2"/>
        <v>0</v>
      </c>
      <c r="X26" s="30">
        <f t="shared" si="3"/>
        <v>0</v>
      </c>
      <c r="Y26" s="31">
        <f t="shared" si="4"/>
        <v>0</v>
      </c>
      <c r="Z26" s="30">
        <f t="shared" si="5"/>
        <v>0</v>
      </c>
      <c r="AA26" s="30">
        <f t="shared" si="6"/>
        <v>0</v>
      </c>
      <c r="AB26" s="30">
        <f t="shared" si="7"/>
        <v>0</v>
      </c>
      <c r="AC26" s="31">
        <f t="shared" si="8"/>
        <v>0</v>
      </c>
    </row>
    <row r="27" spans="1:29" ht="12.75" customHeight="1" hidden="1">
      <c r="A27" s="15"/>
      <c r="B27" s="32"/>
      <c r="C27" s="33"/>
      <c r="D27" s="32"/>
      <c r="E27" s="34"/>
      <c r="F27" s="19"/>
      <c r="G27" s="20"/>
      <c r="H27" s="21"/>
      <c r="I27" s="22"/>
      <c r="J27" s="23"/>
      <c r="K27" s="24"/>
      <c r="L27" s="19"/>
      <c r="M27" s="25"/>
      <c r="N27" s="23"/>
      <c r="O27" s="25"/>
      <c r="P27" s="23"/>
      <c r="Q27" s="26"/>
      <c r="R27" s="27">
        <f t="shared" si="9"/>
      </c>
      <c r="S27" s="70" t="str">
        <f t="shared" si="10"/>
        <v> </v>
      </c>
      <c r="T27" s="101"/>
      <c r="U27" s="10" t="e">
        <f t="shared" si="0"/>
        <v>#NUM!</v>
      </c>
      <c r="V27" s="30">
        <f t="shared" si="1"/>
        <v>0</v>
      </c>
      <c r="W27" s="30">
        <f t="shared" si="2"/>
        <v>0</v>
      </c>
      <c r="X27" s="30">
        <f t="shared" si="3"/>
        <v>0</v>
      </c>
      <c r="Y27" s="31">
        <f t="shared" si="4"/>
        <v>0</v>
      </c>
      <c r="Z27" s="30">
        <f t="shared" si="5"/>
        <v>0</v>
      </c>
      <c r="AA27" s="30">
        <f t="shared" si="6"/>
        <v>0</v>
      </c>
      <c r="AB27" s="30">
        <f t="shared" si="7"/>
        <v>0</v>
      </c>
      <c r="AC27" s="31">
        <f t="shared" si="8"/>
        <v>0</v>
      </c>
    </row>
    <row r="28" spans="1:29" ht="12.75" customHeight="1" hidden="1">
      <c r="A28" s="15"/>
      <c r="B28" s="32"/>
      <c r="C28" s="33"/>
      <c r="D28" s="32"/>
      <c r="E28" s="34"/>
      <c r="F28" s="19"/>
      <c r="G28" s="20"/>
      <c r="H28" s="21"/>
      <c r="I28" s="22"/>
      <c r="J28" s="23"/>
      <c r="K28" s="24"/>
      <c r="L28" s="19"/>
      <c r="M28" s="25"/>
      <c r="N28" s="23"/>
      <c r="O28" s="25"/>
      <c r="P28" s="23"/>
      <c r="Q28" s="26"/>
      <c r="R28" s="27">
        <f t="shared" si="9"/>
      </c>
      <c r="S28" s="70" t="str">
        <f t="shared" si="10"/>
        <v> </v>
      </c>
      <c r="T28" s="101"/>
      <c r="U28" s="10" t="e">
        <f t="shared" si="0"/>
        <v>#NUM!</v>
      </c>
      <c r="V28" s="30">
        <f t="shared" si="1"/>
        <v>0</v>
      </c>
      <c r="W28" s="30">
        <f t="shared" si="2"/>
        <v>0</v>
      </c>
      <c r="X28" s="30">
        <f t="shared" si="3"/>
        <v>0</v>
      </c>
      <c r="Y28" s="31">
        <f t="shared" si="4"/>
        <v>0</v>
      </c>
      <c r="Z28" s="30">
        <f t="shared" si="5"/>
        <v>0</v>
      </c>
      <c r="AA28" s="30">
        <f t="shared" si="6"/>
        <v>0</v>
      </c>
      <c r="AB28" s="30">
        <f t="shared" si="7"/>
        <v>0</v>
      </c>
      <c r="AC28" s="31">
        <f t="shared" si="8"/>
        <v>0</v>
      </c>
    </row>
    <row r="29" spans="1:29" ht="12.75" customHeight="1" hidden="1">
      <c r="A29" s="15"/>
      <c r="B29" s="32"/>
      <c r="C29" s="33"/>
      <c r="D29" s="32"/>
      <c r="E29" s="34"/>
      <c r="F29" s="19"/>
      <c r="G29" s="20"/>
      <c r="H29" s="21"/>
      <c r="I29" s="22"/>
      <c r="J29" s="23"/>
      <c r="K29" s="24"/>
      <c r="L29" s="19"/>
      <c r="M29" s="25"/>
      <c r="N29" s="23"/>
      <c r="O29" s="25"/>
      <c r="P29" s="23"/>
      <c r="Q29" s="26"/>
      <c r="R29" s="27">
        <f t="shared" si="9"/>
      </c>
      <c r="S29" s="70" t="str">
        <f t="shared" si="10"/>
        <v> </v>
      </c>
      <c r="T29" s="101"/>
      <c r="U29" s="10" t="e">
        <f t="shared" si="0"/>
        <v>#NUM!</v>
      </c>
      <c r="V29" s="30">
        <f t="shared" si="1"/>
        <v>0</v>
      </c>
      <c r="W29" s="30">
        <f t="shared" si="2"/>
        <v>0</v>
      </c>
      <c r="X29" s="30">
        <f t="shared" si="3"/>
        <v>0</v>
      </c>
      <c r="Y29" s="31">
        <f t="shared" si="4"/>
        <v>0</v>
      </c>
      <c r="Z29" s="30">
        <f t="shared" si="5"/>
        <v>0</v>
      </c>
      <c r="AA29" s="30">
        <f t="shared" si="6"/>
        <v>0</v>
      </c>
      <c r="AB29" s="30">
        <f t="shared" si="7"/>
        <v>0</v>
      </c>
      <c r="AC29" s="31">
        <f t="shared" si="8"/>
        <v>0</v>
      </c>
    </row>
    <row r="30" spans="1:29" ht="12.75" customHeight="1" hidden="1">
      <c r="A30" s="15"/>
      <c r="B30" s="32"/>
      <c r="C30" s="33"/>
      <c r="D30" s="32"/>
      <c r="E30" s="34"/>
      <c r="F30" s="19"/>
      <c r="G30" s="20"/>
      <c r="H30" s="21"/>
      <c r="I30" s="22"/>
      <c r="J30" s="23"/>
      <c r="K30" s="24"/>
      <c r="L30" s="19"/>
      <c r="M30" s="25"/>
      <c r="N30" s="23"/>
      <c r="O30" s="25"/>
      <c r="P30" s="23"/>
      <c r="Q30" s="26"/>
      <c r="R30" s="27">
        <f t="shared" si="9"/>
      </c>
      <c r="S30" s="70" t="str">
        <f t="shared" si="10"/>
        <v> </v>
      </c>
      <c r="T30" s="101"/>
      <c r="U30" s="10" t="e">
        <f t="shared" si="0"/>
        <v>#NUM!</v>
      </c>
      <c r="V30" s="30">
        <f t="shared" si="1"/>
        <v>0</v>
      </c>
      <c r="W30" s="30">
        <f t="shared" si="2"/>
        <v>0</v>
      </c>
      <c r="X30" s="30">
        <f t="shared" si="3"/>
        <v>0</v>
      </c>
      <c r="Y30" s="31">
        <f t="shared" si="4"/>
        <v>0</v>
      </c>
      <c r="Z30" s="30">
        <f t="shared" si="5"/>
        <v>0</v>
      </c>
      <c r="AA30" s="30">
        <f t="shared" si="6"/>
        <v>0</v>
      </c>
      <c r="AB30" s="30">
        <f t="shared" si="7"/>
        <v>0</v>
      </c>
      <c r="AC30" s="31">
        <f t="shared" si="8"/>
        <v>0</v>
      </c>
    </row>
    <row r="31" spans="1:29" ht="12.75" customHeight="1" hidden="1">
      <c r="A31" s="15"/>
      <c r="B31" s="32"/>
      <c r="C31" s="33"/>
      <c r="D31" s="32"/>
      <c r="E31" s="34"/>
      <c r="F31" s="19"/>
      <c r="G31" s="20"/>
      <c r="H31" s="21"/>
      <c r="I31" s="22"/>
      <c r="J31" s="23"/>
      <c r="K31" s="24"/>
      <c r="L31" s="19"/>
      <c r="M31" s="25"/>
      <c r="N31" s="23"/>
      <c r="O31" s="25"/>
      <c r="P31" s="23"/>
      <c r="Q31" s="26"/>
      <c r="R31" s="27">
        <f t="shared" si="9"/>
      </c>
      <c r="S31" s="70" t="str">
        <f t="shared" si="10"/>
        <v> </v>
      </c>
      <c r="T31" s="101"/>
      <c r="U31" s="10" t="e">
        <f t="shared" si="0"/>
        <v>#NUM!</v>
      </c>
      <c r="V31" s="30">
        <f t="shared" si="1"/>
        <v>0</v>
      </c>
      <c r="W31" s="30">
        <f t="shared" si="2"/>
        <v>0</v>
      </c>
      <c r="X31" s="30">
        <f t="shared" si="3"/>
        <v>0</v>
      </c>
      <c r="Y31" s="31">
        <f t="shared" si="4"/>
        <v>0</v>
      </c>
      <c r="Z31" s="30">
        <f t="shared" si="5"/>
        <v>0</v>
      </c>
      <c r="AA31" s="30">
        <f t="shared" si="6"/>
        <v>0</v>
      </c>
      <c r="AB31" s="30">
        <f t="shared" si="7"/>
        <v>0</v>
      </c>
      <c r="AC31" s="31">
        <f t="shared" si="8"/>
        <v>0</v>
      </c>
    </row>
    <row r="32" spans="1:29" ht="12.75" customHeight="1" hidden="1">
      <c r="A32" s="15"/>
      <c r="B32" s="32"/>
      <c r="C32" s="33"/>
      <c r="D32" s="32"/>
      <c r="E32" s="34"/>
      <c r="F32" s="19"/>
      <c r="G32" s="20"/>
      <c r="H32" s="21"/>
      <c r="I32" s="22"/>
      <c r="J32" s="23"/>
      <c r="K32" s="24"/>
      <c r="L32" s="19"/>
      <c r="M32" s="25"/>
      <c r="N32" s="23"/>
      <c r="O32" s="25"/>
      <c r="P32" s="23"/>
      <c r="Q32" s="26"/>
      <c r="R32" s="27">
        <f t="shared" si="9"/>
      </c>
      <c r="S32" s="70" t="str">
        <f t="shared" si="10"/>
        <v> </v>
      </c>
      <c r="T32" s="101"/>
      <c r="U32" s="10" t="e">
        <f>IF(E32&lt;148.026,10^(0.89726074*((LOG10(E32/148.026))^2)),1)</f>
        <v>#NUM!</v>
      </c>
      <c r="V32" s="30">
        <f t="shared" si="1"/>
        <v>0</v>
      </c>
      <c r="W32" s="30">
        <f t="shared" si="2"/>
        <v>0</v>
      </c>
      <c r="X32" s="30">
        <f t="shared" si="3"/>
        <v>0</v>
      </c>
      <c r="Y32" s="31">
        <f t="shared" si="4"/>
        <v>0</v>
      </c>
      <c r="Z32" s="30">
        <f t="shared" si="5"/>
        <v>0</v>
      </c>
      <c r="AA32" s="30">
        <f t="shared" si="6"/>
        <v>0</v>
      </c>
      <c r="AB32" s="30">
        <f t="shared" si="7"/>
        <v>0</v>
      </c>
      <c r="AC32" s="31">
        <f t="shared" si="8"/>
        <v>0</v>
      </c>
    </row>
    <row r="33" spans="1:29" ht="12.75" customHeight="1" hidden="1">
      <c r="A33" s="35"/>
      <c r="B33" s="36"/>
      <c r="C33" s="37"/>
      <c r="D33" s="36"/>
      <c r="E33" s="38"/>
      <c r="F33" s="39"/>
      <c r="G33" s="40"/>
      <c r="H33" s="41"/>
      <c r="I33" s="42"/>
      <c r="J33" s="45"/>
      <c r="K33" s="43"/>
      <c r="L33" s="39"/>
      <c r="M33" s="44"/>
      <c r="N33" s="45"/>
      <c r="O33" s="44"/>
      <c r="P33" s="45"/>
      <c r="Q33" s="46"/>
      <c r="R33" s="47">
        <f>IF(ISBLANK(E33)=TRUE,"",(Y33+AC33))</f>
      </c>
      <c r="S33" s="71" t="str">
        <f>IF(ISBLANK(E33)=TRUE," ",ROUND(U33*R33,2))</f>
        <v> </v>
      </c>
      <c r="T33" s="101"/>
      <c r="U33" s="10" t="e">
        <f>IF(E33&lt;148.026,10^(0.89726074*((LOG10(E33/148.026))^2)),1)</f>
        <v>#NUM!</v>
      </c>
      <c r="V33" s="30">
        <f>IF(G33="z",F33,IF(G33="x",F33*(-1),0))</f>
        <v>0</v>
      </c>
      <c r="W33" s="30">
        <f>IF(I33="z",H33,IF(I33="x",H33*(-1),0))</f>
        <v>0</v>
      </c>
      <c r="X33" s="30">
        <f>IF(K33="z",J33,IF(K33="x",J33*(-1),0))</f>
        <v>0</v>
      </c>
      <c r="Y33" s="31">
        <f>IF(AND(V33&lt;0,W33&lt;0,X33&lt;0),0,MAX(V33:X33))</f>
        <v>0</v>
      </c>
      <c r="Z33" s="30">
        <f>IF(M33="z",L33,IF(M33="x",L33*(-1),0))</f>
        <v>0</v>
      </c>
      <c r="AA33" s="30">
        <f>IF(O33="z",N33,IF(O33="x",N33*(-1),0))</f>
        <v>0</v>
      </c>
      <c r="AB33" s="30">
        <f>IF(Q33="z",P33,IF(Q33="x",P33*(-1),0))</f>
        <v>0</v>
      </c>
      <c r="AC33" s="31">
        <f>IF(AND(Z33&lt;0,AA33&lt;0,AB33&lt;0),0,MAX(Z33:AB33))</f>
        <v>0</v>
      </c>
    </row>
    <row r="34" spans="1:29" ht="12.75" customHeight="1" hidden="1">
      <c r="A34" s="5"/>
      <c r="B34" s="49"/>
      <c r="C34" s="50"/>
      <c r="D34" s="49"/>
      <c r="E34" s="51"/>
      <c r="F34" s="49"/>
      <c r="G34" s="52"/>
      <c r="H34" s="49"/>
      <c r="I34" s="52"/>
      <c r="J34" s="49"/>
      <c r="K34" s="52"/>
      <c r="L34" s="49"/>
      <c r="M34" s="52"/>
      <c r="N34" s="49"/>
      <c r="O34" s="52"/>
      <c r="P34" s="49"/>
      <c r="Q34" s="52"/>
      <c r="R34" s="49"/>
      <c r="S34" s="79"/>
      <c r="T34" s="1"/>
      <c r="U34" s="29"/>
      <c r="V34" s="30"/>
      <c r="W34" s="30"/>
      <c r="X34" s="30"/>
      <c r="Y34" s="31"/>
      <c r="Z34" s="30"/>
      <c r="AA34" s="30"/>
      <c r="AB34" s="30"/>
      <c r="AC34" s="31"/>
    </row>
    <row r="35" spans="1:29" ht="15" customHeight="1" hidden="1">
      <c r="A35" s="6"/>
      <c r="B35" s="168" t="s">
        <v>56</v>
      </c>
      <c r="C35" s="6"/>
      <c r="D35" s="7"/>
      <c r="E35" s="8"/>
      <c r="F35" s="7"/>
      <c r="G35" s="9"/>
      <c r="H35" s="7"/>
      <c r="I35" s="9"/>
      <c r="J35" s="7"/>
      <c r="K35" s="9"/>
      <c r="L35" s="7"/>
      <c r="M35" s="9"/>
      <c r="N35" s="7"/>
      <c r="O35" s="9"/>
      <c r="P35" s="7"/>
      <c r="Q35" s="9"/>
      <c r="R35" s="7"/>
      <c r="S35" s="78"/>
      <c r="T35" s="1"/>
      <c r="U35" s="29"/>
      <c r="V35" s="30"/>
      <c r="W35" s="30"/>
      <c r="X35" s="30"/>
      <c r="Y35" s="31"/>
      <c r="Z35" s="30"/>
      <c r="AA35" s="30"/>
      <c r="AB35" s="30"/>
      <c r="AC35" s="31"/>
    </row>
    <row r="36" spans="1:29" ht="6" customHeight="1">
      <c r="A36" s="6"/>
      <c r="B36" s="94"/>
      <c r="C36" s="6"/>
      <c r="D36" s="7"/>
      <c r="E36" s="8"/>
      <c r="F36" s="7"/>
      <c r="G36" s="9"/>
      <c r="H36" s="7"/>
      <c r="I36" s="9"/>
      <c r="J36" s="7"/>
      <c r="K36" s="9"/>
      <c r="L36" s="7"/>
      <c r="M36" s="9"/>
      <c r="N36" s="7"/>
      <c r="O36" s="9"/>
      <c r="P36" s="7"/>
      <c r="Q36" s="9"/>
      <c r="R36" s="7"/>
      <c r="S36" s="78"/>
      <c r="T36" s="1"/>
      <c r="U36" s="29"/>
      <c r="V36" s="30"/>
      <c r="W36" s="30"/>
      <c r="X36" s="30"/>
      <c r="Y36" s="31"/>
      <c r="Z36" s="30"/>
      <c r="AA36" s="30"/>
      <c r="AB36" s="30"/>
      <c r="AC36" s="31"/>
    </row>
    <row r="37" spans="1:29" ht="12" customHeight="1">
      <c r="A37" s="221" t="s">
        <v>0</v>
      </c>
      <c r="B37" s="223" t="s">
        <v>1</v>
      </c>
      <c r="C37" s="225" t="s">
        <v>2</v>
      </c>
      <c r="D37" s="221" t="s">
        <v>3</v>
      </c>
      <c r="E37" s="221" t="s">
        <v>4</v>
      </c>
      <c r="F37" s="234" t="s">
        <v>5</v>
      </c>
      <c r="G37" s="235"/>
      <c r="H37" s="235"/>
      <c r="I37" s="235"/>
      <c r="J37" s="235"/>
      <c r="K37" s="236"/>
      <c r="L37" s="237" t="s">
        <v>6</v>
      </c>
      <c r="M37" s="235"/>
      <c r="N37" s="235"/>
      <c r="O37" s="235"/>
      <c r="P37" s="235"/>
      <c r="Q37" s="238"/>
      <c r="R37" s="221" t="s">
        <v>7</v>
      </c>
      <c r="S37" s="243" t="s">
        <v>8</v>
      </c>
      <c r="T37" s="1"/>
      <c r="U37" s="29"/>
      <c r="V37" s="30"/>
      <c r="W37" s="30"/>
      <c r="X37" s="30"/>
      <c r="Y37" s="31"/>
      <c r="Z37" s="30"/>
      <c r="AA37" s="30"/>
      <c r="AB37" s="30"/>
      <c r="AC37" s="31"/>
    </row>
    <row r="38" spans="1:29" ht="12" customHeight="1">
      <c r="A38" s="222"/>
      <c r="B38" s="224"/>
      <c r="C38" s="226"/>
      <c r="D38" s="222"/>
      <c r="E38" s="222"/>
      <c r="F38" s="229">
        <v>1</v>
      </c>
      <c r="G38" s="230"/>
      <c r="H38" s="231">
        <v>2</v>
      </c>
      <c r="I38" s="232"/>
      <c r="J38" s="232">
        <v>3</v>
      </c>
      <c r="K38" s="233"/>
      <c r="L38" s="241">
        <v>1</v>
      </c>
      <c r="M38" s="242"/>
      <c r="N38" s="232">
        <v>2</v>
      </c>
      <c r="O38" s="232"/>
      <c r="P38" s="232">
        <v>3</v>
      </c>
      <c r="Q38" s="240"/>
      <c r="R38" s="239"/>
      <c r="S38" s="244"/>
      <c r="T38" s="1"/>
      <c r="U38" s="29"/>
      <c r="V38" s="30"/>
      <c r="W38" s="30"/>
      <c r="X38" s="30"/>
      <c r="Y38" s="31"/>
      <c r="Z38" s="30"/>
      <c r="AA38" s="30"/>
      <c r="AB38" s="30"/>
      <c r="AC38" s="31"/>
    </row>
    <row r="39" spans="1:29" s="164" customFormat="1" ht="12.75" customHeight="1">
      <c r="A39" s="15">
        <v>1</v>
      </c>
      <c r="B39" s="16" t="s">
        <v>70</v>
      </c>
      <c r="C39" s="17">
        <v>98</v>
      </c>
      <c r="D39" s="16" t="s">
        <v>71</v>
      </c>
      <c r="E39" s="28">
        <v>84.8</v>
      </c>
      <c r="F39" s="177">
        <v>135</v>
      </c>
      <c r="G39" s="173" t="s">
        <v>18</v>
      </c>
      <c r="H39" s="170">
        <v>140</v>
      </c>
      <c r="I39" s="175" t="s">
        <v>18</v>
      </c>
      <c r="J39" s="179">
        <v>145</v>
      </c>
      <c r="K39" s="183" t="s">
        <v>18</v>
      </c>
      <c r="L39" s="177">
        <v>170</v>
      </c>
      <c r="M39" s="173" t="s">
        <v>18</v>
      </c>
      <c r="N39" s="180">
        <v>175</v>
      </c>
      <c r="O39" s="173" t="s">
        <v>18</v>
      </c>
      <c r="P39" s="180">
        <v>180</v>
      </c>
      <c r="Q39" s="185" t="s">
        <v>18</v>
      </c>
      <c r="R39" s="27">
        <f aca="true" t="shared" si="11" ref="R39:R49">IF(ISBLANK(E39)=TRUE,"",(Y39+AC39))</f>
        <v>325</v>
      </c>
      <c r="S39" s="70">
        <f aca="true" t="shared" si="12" ref="S39:S49">IF(ISBLANK(E39)=TRUE," ",ROUND(U39*R39,2))</f>
        <v>388.84</v>
      </c>
      <c r="T39" s="171"/>
      <c r="U39" s="29">
        <f>IF(E39&lt;174.393,10^(0.794358141*((LOG10(E39/174.393))^2)),1)</f>
        <v>1.1964339309745309</v>
      </c>
      <c r="V39" s="30">
        <f aca="true" t="shared" si="13" ref="V39:V63">IF(G39="z",F39,IF(G39="x",F39*(-1),0))</f>
        <v>135</v>
      </c>
      <c r="W39" s="30">
        <f aca="true" t="shared" si="14" ref="W39:W63">IF(I39="z",H39,IF(I39="x",H39*(-1),0))</f>
        <v>140</v>
      </c>
      <c r="X39" s="30">
        <f aca="true" t="shared" si="15" ref="X39:X63">IF(K39="z",J39,IF(K39="x",J39*(-1),0))</f>
        <v>145</v>
      </c>
      <c r="Y39" s="31">
        <f aca="true" t="shared" si="16" ref="Y39:Y55">IF(AND(V39&lt;0,W39&lt;0,X39&lt;0),0,MAX(V39:X39))</f>
        <v>145</v>
      </c>
      <c r="Z39" s="30">
        <f aca="true" t="shared" si="17" ref="Z39:Z63">IF(M39="z",L39,IF(M39="x",L39*(-1),0))</f>
        <v>170</v>
      </c>
      <c r="AA39" s="30">
        <f aca="true" t="shared" si="18" ref="AA39:AA63">IF(O39="z",N39,IF(O39="x",N39*(-1),0))</f>
        <v>175</v>
      </c>
      <c r="AB39" s="30">
        <f aca="true" t="shared" si="19" ref="AB39:AB63">IF(Q39="z",P39,IF(Q39="x",P39*(-1),0))</f>
        <v>180</v>
      </c>
      <c r="AC39" s="31">
        <f aca="true" t="shared" si="20" ref="AC39:AC55">IF(AND(Z39&lt;0,AA39&lt;0,AB39&lt;0),0,MAX(Z39:AB39))</f>
        <v>180</v>
      </c>
    </row>
    <row r="40" spans="1:29" s="164" customFormat="1" ht="12.75" customHeight="1">
      <c r="A40" s="55">
        <v>2</v>
      </c>
      <c r="B40" s="16" t="s">
        <v>64</v>
      </c>
      <c r="C40" s="17">
        <v>97</v>
      </c>
      <c r="D40" s="16" t="s">
        <v>65</v>
      </c>
      <c r="E40" s="28">
        <v>97.1</v>
      </c>
      <c r="F40" s="177">
        <v>145</v>
      </c>
      <c r="G40" s="173" t="s">
        <v>19</v>
      </c>
      <c r="H40" s="170">
        <v>145</v>
      </c>
      <c r="I40" s="175" t="s">
        <v>18</v>
      </c>
      <c r="J40" s="179">
        <v>150</v>
      </c>
      <c r="K40" s="183" t="s">
        <v>18</v>
      </c>
      <c r="L40" s="177">
        <v>185</v>
      </c>
      <c r="M40" s="173" t="s">
        <v>18</v>
      </c>
      <c r="N40" s="180">
        <v>195</v>
      </c>
      <c r="O40" s="173" t="s">
        <v>18</v>
      </c>
      <c r="P40" s="180">
        <v>196</v>
      </c>
      <c r="Q40" s="185" t="s">
        <v>19</v>
      </c>
      <c r="R40" s="27">
        <f t="shared" si="11"/>
        <v>345</v>
      </c>
      <c r="S40" s="70">
        <f t="shared" si="12"/>
        <v>388.32</v>
      </c>
      <c r="T40" s="171"/>
      <c r="U40" s="29">
        <f aca="true" t="shared" si="21" ref="U40:U77">IF(E40&lt;174.393,10^(0.794358141*((LOG10(E40/174.393))^2)),1)</f>
        <v>1.1255736263701954</v>
      </c>
      <c r="V40" s="30">
        <f t="shared" si="13"/>
        <v>-145</v>
      </c>
      <c r="W40" s="30">
        <f t="shared" si="14"/>
        <v>145</v>
      </c>
      <c r="X40" s="30">
        <f t="shared" si="15"/>
        <v>150</v>
      </c>
      <c r="Y40" s="31">
        <f t="shared" si="16"/>
        <v>150</v>
      </c>
      <c r="Z40" s="30">
        <f t="shared" si="17"/>
        <v>185</v>
      </c>
      <c r="AA40" s="30">
        <f t="shared" si="18"/>
        <v>195</v>
      </c>
      <c r="AB40" s="30">
        <f t="shared" si="19"/>
        <v>-196</v>
      </c>
      <c r="AC40" s="31">
        <f t="shared" si="20"/>
        <v>195</v>
      </c>
    </row>
    <row r="41" spans="1:29" s="164" customFormat="1" ht="12.75" customHeight="1">
      <c r="A41" s="15">
        <v>3</v>
      </c>
      <c r="B41" s="56" t="s">
        <v>76</v>
      </c>
      <c r="C41" s="15">
        <v>97</v>
      </c>
      <c r="D41" s="57" t="s">
        <v>74</v>
      </c>
      <c r="E41" s="28">
        <v>83.9</v>
      </c>
      <c r="F41" s="177">
        <v>130</v>
      </c>
      <c r="G41" s="173" t="s">
        <v>18</v>
      </c>
      <c r="H41" s="170">
        <v>135</v>
      </c>
      <c r="I41" s="175" t="s">
        <v>19</v>
      </c>
      <c r="J41" s="179">
        <v>135</v>
      </c>
      <c r="K41" s="183" t="s">
        <v>18</v>
      </c>
      <c r="L41" s="177">
        <v>170</v>
      </c>
      <c r="M41" s="173" t="s">
        <v>18</v>
      </c>
      <c r="N41" s="180">
        <v>179</v>
      </c>
      <c r="O41" s="173" t="s">
        <v>18</v>
      </c>
      <c r="P41" s="218" t="s">
        <v>86</v>
      </c>
      <c r="Q41" s="185"/>
      <c r="R41" s="27">
        <f t="shared" si="11"/>
        <v>314</v>
      </c>
      <c r="S41" s="70">
        <f t="shared" si="12"/>
        <v>377.69</v>
      </c>
      <c r="T41" s="171"/>
      <c r="U41" s="29">
        <f t="shared" si="21"/>
        <v>1.2028488180780788</v>
      </c>
      <c r="V41" s="30">
        <f t="shared" si="13"/>
        <v>130</v>
      </c>
      <c r="W41" s="30">
        <f t="shared" si="14"/>
        <v>-135</v>
      </c>
      <c r="X41" s="30">
        <f t="shared" si="15"/>
        <v>135</v>
      </c>
      <c r="Y41" s="31">
        <f t="shared" si="16"/>
        <v>135</v>
      </c>
      <c r="Z41" s="30">
        <f t="shared" si="17"/>
        <v>170</v>
      </c>
      <c r="AA41" s="30">
        <f t="shared" si="18"/>
        <v>179</v>
      </c>
      <c r="AB41" s="30">
        <f t="shared" si="19"/>
        <v>0</v>
      </c>
      <c r="AC41" s="31">
        <f t="shared" si="20"/>
        <v>179</v>
      </c>
    </row>
    <row r="42" spans="1:29" s="164" customFormat="1" ht="12.75" customHeight="1">
      <c r="A42" s="55">
        <v>4</v>
      </c>
      <c r="B42" s="56" t="s">
        <v>62</v>
      </c>
      <c r="C42" s="15">
        <v>99</v>
      </c>
      <c r="D42" s="16" t="s">
        <v>63</v>
      </c>
      <c r="E42" s="18">
        <v>72.2</v>
      </c>
      <c r="F42" s="177">
        <v>125</v>
      </c>
      <c r="G42" s="173" t="s">
        <v>18</v>
      </c>
      <c r="H42" s="170">
        <v>130</v>
      </c>
      <c r="I42" s="175" t="s">
        <v>18</v>
      </c>
      <c r="J42" s="179">
        <v>133</v>
      </c>
      <c r="K42" s="183" t="s">
        <v>19</v>
      </c>
      <c r="L42" s="177">
        <v>150</v>
      </c>
      <c r="M42" s="173" t="s">
        <v>18</v>
      </c>
      <c r="N42" s="180">
        <v>155</v>
      </c>
      <c r="O42" s="173" t="s">
        <v>19</v>
      </c>
      <c r="P42" s="180">
        <v>157</v>
      </c>
      <c r="Q42" s="185" t="s">
        <v>18</v>
      </c>
      <c r="R42" s="27">
        <f t="shared" si="11"/>
        <v>287</v>
      </c>
      <c r="S42" s="70">
        <f t="shared" si="12"/>
        <v>375.32</v>
      </c>
      <c r="T42" s="171"/>
      <c r="U42" s="29">
        <f t="shared" si="21"/>
        <v>1.3077316748012733</v>
      </c>
      <c r="V42" s="30">
        <f t="shared" si="13"/>
        <v>125</v>
      </c>
      <c r="W42" s="30">
        <f t="shared" si="14"/>
        <v>130</v>
      </c>
      <c r="X42" s="30">
        <f t="shared" si="15"/>
        <v>-133</v>
      </c>
      <c r="Y42" s="31">
        <f t="shared" si="16"/>
        <v>130</v>
      </c>
      <c r="Z42" s="30">
        <f t="shared" si="17"/>
        <v>150</v>
      </c>
      <c r="AA42" s="30">
        <f t="shared" si="18"/>
        <v>-155</v>
      </c>
      <c r="AB42" s="30">
        <f t="shared" si="19"/>
        <v>157</v>
      </c>
      <c r="AC42" s="31">
        <f t="shared" si="20"/>
        <v>157</v>
      </c>
    </row>
    <row r="43" spans="1:29" s="164" customFormat="1" ht="12.75" customHeight="1">
      <c r="A43" s="15">
        <v>5</v>
      </c>
      <c r="B43" s="56" t="s">
        <v>72</v>
      </c>
      <c r="C43" s="15">
        <v>98</v>
      </c>
      <c r="D43" s="16" t="s">
        <v>71</v>
      </c>
      <c r="E43" s="28">
        <v>83.1</v>
      </c>
      <c r="F43" s="177">
        <v>135</v>
      </c>
      <c r="G43" s="173" t="s">
        <v>18</v>
      </c>
      <c r="H43" s="170">
        <v>140</v>
      </c>
      <c r="I43" s="175" t="s">
        <v>19</v>
      </c>
      <c r="J43" s="179">
        <v>143</v>
      </c>
      <c r="K43" s="183" t="s">
        <v>19</v>
      </c>
      <c r="L43" s="177">
        <v>170</v>
      </c>
      <c r="M43" s="173" t="s">
        <v>18</v>
      </c>
      <c r="N43" s="180">
        <v>175</v>
      </c>
      <c r="O43" s="173" t="s">
        <v>18</v>
      </c>
      <c r="P43" s="180">
        <v>180</v>
      </c>
      <c r="Q43" s="185" t="s">
        <v>19</v>
      </c>
      <c r="R43" s="27">
        <f t="shared" si="11"/>
        <v>310</v>
      </c>
      <c r="S43" s="70">
        <f t="shared" si="12"/>
        <v>374.7</v>
      </c>
      <c r="T43" s="171"/>
      <c r="U43" s="29">
        <f t="shared" si="21"/>
        <v>1.2087191799780457</v>
      </c>
      <c r="V43" s="30">
        <f t="shared" si="13"/>
        <v>135</v>
      </c>
      <c r="W43" s="30">
        <f t="shared" si="14"/>
        <v>-140</v>
      </c>
      <c r="X43" s="30">
        <f t="shared" si="15"/>
        <v>-143</v>
      </c>
      <c r="Y43" s="31">
        <f t="shared" si="16"/>
        <v>135</v>
      </c>
      <c r="Z43" s="30">
        <f t="shared" si="17"/>
        <v>170</v>
      </c>
      <c r="AA43" s="30">
        <f t="shared" si="18"/>
        <v>175</v>
      </c>
      <c r="AB43" s="30">
        <f t="shared" si="19"/>
        <v>-180</v>
      </c>
      <c r="AC43" s="31">
        <f t="shared" si="20"/>
        <v>175</v>
      </c>
    </row>
    <row r="44" spans="1:29" s="164" customFormat="1" ht="12.75" customHeight="1">
      <c r="A44" s="55">
        <v>6</v>
      </c>
      <c r="B44" s="16" t="s">
        <v>66</v>
      </c>
      <c r="C44" s="17">
        <v>95</v>
      </c>
      <c r="D44" s="16" t="s">
        <v>67</v>
      </c>
      <c r="E44" s="28">
        <v>128.9</v>
      </c>
      <c r="F44" s="177">
        <v>155</v>
      </c>
      <c r="G44" s="173" t="s">
        <v>18</v>
      </c>
      <c r="H44" s="170">
        <v>160</v>
      </c>
      <c r="I44" s="175" t="s">
        <v>19</v>
      </c>
      <c r="J44" s="179">
        <v>160</v>
      </c>
      <c r="K44" s="183" t="s">
        <v>18</v>
      </c>
      <c r="L44" s="177">
        <v>190</v>
      </c>
      <c r="M44" s="173" t="s">
        <v>18</v>
      </c>
      <c r="N44" s="180">
        <v>198</v>
      </c>
      <c r="O44" s="173" t="s">
        <v>18</v>
      </c>
      <c r="P44" s="180">
        <v>203</v>
      </c>
      <c r="Q44" s="185" t="s">
        <v>19</v>
      </c>
      <c r="R44" s="27">
        <f t="shared" si="11"/>
        <v>358</v>
      </c>
      <c r="S44" s="70">
        <f t="shared" si="12"/>
        <v>369.46</v>
      </c>
      <c r="T44" s="171"/>
      <c r="U44" s="29">
        <f t="shared" si="21"/>
        <v>1.0320233169103312</v>
      </c>
      <c r="V44" s="30">
        <f t="shared" si="13"/>
        <v>155</v>
      </c>
      <c r="W44" s="30">
        <f t="shared" si="14"/>
        <v>-160</v>
      </c>
      <c r="X44" s="30">
        <f t="shared" si="15"/>
        <v>160</v>
      </c>
      <c r="Y44" s="31">
        <f t="shared" si="16"/>
        <v>160</v>
      </c>
      <c r="Z44" s="30">
        <f t="shared" si="17"/>
        <v>190</v>
      </c>
      <c r="AA44" s="30">
        <f t="shared" si="18"/>
        <v>198</v>
      </c>
      <c r="AB44" s="30">
        <f t="shared" si="19"/>
        <v>-203</v>
      </c>
      <c r="AC44" s="31">
        <f t="shared" si="20"/>
        <v>198</v>
      </c>
    </row>
    <row r="45" spans="1:29" s="164" customFormat="1" ht="12.75" customHeight="1">
      <c r="A45" s="15">
        <v>7</v>
      </c>
      <c r="B45" s="56" t="s">
        <v>75</v>
      </c>
      <c r="C45" s="15">
        <v>0</v>
      </c>
      <c r="D45" s="16" t="s">
        <v>74</v>
      </c>
      <c r="E45" s="28">
        <v>77.7</v>
      </c>
      <c r="F45" s="177">
        <v>130</v>
      </c>
      <c r="G45" s="173" t="s">
        <v>18</v>
      </c>
      <c r="H45" s="170">
        <v>135</v>
      </c>
      <c r="I45" s="175" t="s">
        <v>19</v>
      </c>
      <c r="J45" s="179">
        <v>137</v>
      </c>
      <c r="K45" s="183" t="s">
        <v>19</v>
      </c>
      <c r="L45" s="177">
        <v>151</v>
      </c>
      <c r="M45" s="173" t="s">
        <v>18</v>
      </c>
      <c r="N45" s="180">
        <v>162</v>
      </c>
      <c r="O45" s="173" t="s">
        <v>19</v>
      </c>
      <c r="P45" s="180">
        <v>162</v>
      </c>
      <c r="Q45" s="185" t="s">
        <v>18</v>
      </c>
      <c r="R45" s="27">
        <f t="shared" si="11"/>
        <v>292</v>
      </c>
      <c r="S45" s="70">
        <f t="shared" si="12"/>
        <v>365.85</v>
      </c>
      <c r="T45" s="171"/>
      <c r="U45" s="29">
        <f t="shared" si="21"/>
        <v>1.252927577416938</v>
      </c>
      <c r="V45" s="30">
        <f t="shared" si="13"/>
        <v>130</v>
      </c>
      <c r="W45" s="30">
        <f t="shared" si="14"/>
        <v>-135</v>
      </c>
      <c r="X45" s="30">
        <f t="shared" si="15"/>
        <v>-137</v>
      </c>
      <c r="Y45" s="31">
        <f t="shared" si="16"/>
        <v>130</v>
      </c>
      <c r="Z45" s="30">
        <f t="shared" si="17"/>
        <v>151</v>
      </c>
      <c r="AA45" s="30">
        <f t="shared" si="18"/>
        <v>-162</v>
      </c>
      <c r="AB45" s="30">
        <f t="shared" si="19"/>
        <v>162</v>
      </c>
      <c r="AC45" s="31">
        <f t="shared" si="20"/>
        <v>162</v>
      </c>
    </row>
    <row r="46" spans="1:29" s="164" customFormat="1" ht="12.75" customHeight="1">
      <c r="A46" s="55">
        <v>8</v>
      </c>
      <c r="B46" s="56" t="s">
        <v>77</v>
      </c>
      <c r="C46" s="15">
        <v>99</v>
      </c>
      <c r="D46" s="16" t="s">
        <v>78</v>
      </c>
      <c r="E46" s="28">
        <v>135.9</v>
      </c>
      <c r="F46" s="177">
        <v>160</v>
      </c>
      <c r="G46" s="173" t="s">
        <v>18</v>
      </c>
      <c r="H46" s="170">
        <v>166</v>
      </c>
      <c r="I46" s="175" t="s">
        <v>19</v>
      </c>
      <c r="J46" s="179">
        <v>166</v>
      </c>
      <c r="K46" s="183" t="s">
        <v>18</v>
      </c>
      <c r="L46" s="177">
        <v>190</v>
      </c>
      <c r="M46" s="173" t="s">
        <v>18</v>
      </c>
      <c r="N46" s="180">
        <v>195</v>
      </c>
      <c r="O46" s="173" t="s">
        <v>19</v>
      </c>
      <c r="P46" s="180">
        <v>195</v>
      </c>
      <c r="Q46" s="185" t="s">
        <v>19</v>
      </c>
      <c r="R46" s="27">
        <f t="shared" si="11"/>
        <v>356</v>
      </c>
      <c r="S46" s="70">
        <f t="shared" si="12"/>
        <v>363.72</v>
      </c>
      <c r="T46" s="171"/>
      <c r="U46" s="29">
        <f t="shared" si="21"/>
        <v>1.0216886991672174</v>
      </c>
      <c r="V46" s="30">
        <f t="shared" si="13"/>
        <v>160</v>
      </c>
      <c r="W46" s="30">
        <f t="shared" si="14"/>
        <v>-166</v>
      </c>
      <c r="X46" s="30">
        <f t="shared" si="15"/>
        <v>166</v>
      </c>
      <c r="Y46" s="31">
        <f t="shared" si="16"/>
        <v>166</v>
      </c>
      <c r="Z46" s="30">
        <f t="shared" si="17"/>
        <v>190</v>
      </c>
      <c r="AA46" s="30">
        <f t="shared" si="18"/>
        <v>-195</v>
      </c>
      <c r="AB46" s="30">
        <f t="shared" si="19"/>
        <v>-195</v>
      </c>
      <c r="AC46" s="31">
        <f t="shared" si="20"/>
        <v>190</v>
      </c>
    </row>
    <row r="47" spans="1:29" s="164" customFormat="1" ht="12.75" customHeight="1">
      <c r="A47" s="15">
        <v>9</v>
      </c>
      <c r="B47" s="16" t="s">
        <v>73</v>
      </c>
      <c r="C47" s="17">
        <v>95</v>
      </c>
      <c r="D47" s="16" t="s">
        <v>74</v>
      </c>
      <c r="E47" s="28">
        <v>71.4</v>
      </c>
      <c r="F47" s="177">
        <v>120</v>
      </c>
      <c r="G47" s="173" t="s">
        <v>19</v>
      </c>
      <c r="H47" s="170">
        <v>125</v>
      </c>
      <c r="I47" s="175" t="s">
        <v>18</v>
      </c>
      <c r="J47" s="179">
        <v>132</v>
      </c>
      <c r="K47" s="183" t="s">
        <v>19</v>
      </c>
      <c r="L47" s="177">
        <v>151</v>
      </c>
      <c r="M47" s="173" t="s">
        <v>18</v>
      </c>
      <c r="N47" s="180">
        <v>162</v>
      </c>
      <c r="O47" s="173" t="s">
        <v>19</v>
      </c>
      <c r="P47" s="180">
        <v>162</v>
      </c>
      <c r="Q47" s="185" t="s">
        <v>19</v>
      </c>
      <c r="R47" s="27">
        <f t="shared" si="11"/>
        <v>276</v>
      </c>
      <c r="S47" s="70">
        <f t="shared" si="12"/>
        <v>363.4</v>
      </c>
      <c r="T47" s="171"/>
      <c r="U47" s="29">
        <f t="shared" si="21"/>
        <v>1.316684123454289</v>
      </c>
      <c r="V47" s="30">
        <f t="shared" si="13"/>
        <v>-120</v>
      </c>
      <c r="W47" s="30">
        <f t="shared" si="14"/>
        <v>125</v>
      </c>
      <c r="X47" s="30">
        <f t="shared" si="15"/>
        <v>-132</v>
      </c>
      <c r="Y47" s="31">
        <f t="shared" si="16"/>
        <v>125</v>
      </c>
      <c r="Z47" s="30">
        <f t="shared" si="17"/>
        <v>151</v>
      </c>
      <c r="AA47" s="30">
        <f t="shared" si="18"/>
        <v>-162</v>
      </c>
      <c r="AB47" s="30">
        <f t="shared" si="19"/>
        <v>-162</v>
      </c>
      <c r="AC47" s="31">
        <f t="shared" si="20"/>
        <v>151</v>
      </c>
    </row>
    <row r="48" spans="1:29" s="164" customFormat="1" ht="12.75" customHeight="1">
      <c r="A48" s="55">
        <v>10</v>
      </c>
      <c r="B48" s="16" t="s">
        <v>68</v>
      </c>
      <c r="C48" s="17">
        <v>96</v>
      </c>
      <c r="D48" s="16" t="s">
        <v>69</v>
      </c>
      <c r="E48" s="28">
        <v>106</v>
      </c>
      <c r="F48" s="177">
        <v>140</v>
      </c>
      <c r="G48" s="173" t="s">
        <v>19</v>
      </c>
      <c r="H48" s="170">
        <v>143</v>
      </c>
      <c r="I48" s="175" t="s">
        <v>19</v>
      </c>
      <c r="J48" s="179">
        <v>143</v>
      </c>
      <c r="K48" s="183" t="s">
        <v>18</v>
      </c>
      <c r="L48" s="177">
        <v>170</v>
      </c>
      <c r="M48" s="173" t="s">
        <v>18</v>
      </c>
      <c r="N48" s="180">
        <v>175</v>
      </c>
      <c r="O48" s="173" t="s">
        <v>18</v>
      </c>
      <c r="P48" s="180">
        <v>180</v>
      </c>
      <c r="Q48" s="185" t="s">
        <v>19</v>
      </c>
      <c r="R48" s="27">
        <f t="shared" si="11"/>
        <v>318</v>
      </c>
      <c r="S48" s="70">
        <f t="shared" si="12"/>
        <v>346.39</v>
      </c>
      <c r="T48" s="171"/>
      <c r="U48" s="29">
        <f t="shared" si="21"/>
        <v>1.089276667905723</v>
      </c>
      <c r="V48" s="30">
        <f t="shared" si="13"/>
        <v>-140</v>
      </c>
      <c r="W48" s="30">
        <f t="shared" si="14"/>
        <v>-143</v>
      </c>
      <c r="X48" s="30">
        <f t="shared" si="15"/>
        <v>143</v>
      </c>
      <c r="Y48" s="31">
        <f t="shared" si="16"/>
        <v>143</v>
      </c>
      <c r="Z48" s="30">
        <f t="shared" si="17"/>
        <v>170</v>
      </c>
      <c r="AA48" s="30">
        <f t="shared" si="18"/>
        <v>175</v>
      </c>
      <c r="AB48" s="30">
        <f t="shared" si="19"/>
        <v>-180</v>
      </c>
      <c r="AC48" s="31">
        <f t="shared" si="20"/>
        <v>175</v>
      </c>
    </row>
    <row r="49" spans="1:29" s="164" customFormat="1" ht="12.75" customHeight="1">
      <c r="A49" s="15"/>
      <c r="B49" s="56"/>
      <c r="C49" s="15"/>
      <c r="D49" s="16"/>
      <c r="E49" s="28"/>
      <c r="F49" s="177"/>
      <c r="G49" s="173"/>
      <c r="H49" s="170"/>
      <c r="I49" s="175"/>
      <c r="J49" s="179"/>
      <c r="K49" s="183"/>
      <c r="L49" s="177"/>
      <c r="M49" s="173"/>
      <c r="N49" s="180"/>
      <c r="O49" s="173"/>
      <c r="P49" s="180"/>
      <c r="Q49" s="185"/>
      <c r="R49" s="27">
        <f t="shared" si="11"/>
      </c>
      <c r="S49" s="70" t="str">
        <f t="shared" si="12"/>
        <v> </v>
      </c>
      <c r="T49" s="171"/>
      <c r="U49" s="29" t="e">
        <f t="shared" si="21"/>
        <v>#NUM!</v>
      </c>
      <c r="V49" s="30">
        <f t="shared" si="13"/>
        <v>0</v>
      </c>
      <c r="W49" s="30">
        <f t="shared" si="14"/>
        <v>0</v>
      </c>
      <c r="X49" s="30">
        <f t="shared" si="15"/>
        <v>0</v>
      </c>
      <c r="Y49" s="31">
        <f t="shared" si="16"/>
        <v>0</v>
      </c>
      <c r="Z49" s="30">
        <f t="shared" si="17"/>
        <v>0</v>
      </c>
      <c r="AA49" s="30">
        <f t="shared" si="18"/>
        <v>0</v>
      </c>
      <c r="AB49" s="30">
        <f t="shared" si="19"/>
        <v>0</v>
      </c>
      <c r="AC49" s="31">
        <f t="shared" si="20"/>
        <v>0</v>
      </c>
    </row>
    <row r="50" spans="1:29" s="164" customFormat="1" ht="12.75" customHeight="1" hidden="1">
      <c r="A50" s="55"/>
      <c r="B50" s="16"/>
      <c r="C50" s="17"/>
      <c r="D50" s="16"/>
      <c r="E50" s="28"/>
      <c r="F50" s="177"/>
      <c r="G50" s="173"/>
      <c r="H50" s="170"/>
      <c r="I50" s="175"/>
      <c r="J50" s="179"/>
      <c r="K50" s="183"/>
      <c r="L50" s="177"/>
      <c r="M50" s="173"/>
      <c r="N50" s="180"/>
      <c r="O50" s="173"/>
      <c r="P50" s="180"/>
      <c r="Q50" s="185"/>
      <c r="R50" s="27">
        <f aca="true" t="shared" si="22" ref="R50:R76">IF(ISBLANK(E50)=TRUE,"",(Y50+AC50))</f>
      </c>
      <c r="S50" s="70" t="str">
        <f aca="true" t="shared" si="23" ref="S50:S76">IF(ISBLANK(E50)=TRUE," ",ROUND(U50*R50,2))</f>
        <v> </v>
      </c>
      <c r="T50" s="171"/>
      <c r="U50" s="29" t="e">
        <f t="shared" si="21"/>
        <v>#NUM!</v>
      </c>
      <c r="V50" s="30">
        <f t="shared" si="13"/>
        <v>0</v>
      </c>
      <c r="W50" s="30">
        <f t="shared" si="14"/>
        <v>0</v>
      </c>
      <c r="X50" s="30">
        <f t="shared" si="15"/>
        <v>0</v>
      </c>
      <c r="Y50" s="31">
        <f t="shared" si="16"/>
        <v>0</v>
      </c>
      <c r="Z50" s="30">
        <f t="shared" si="17"/>
        <v>0</v>
      </c>
      <c r="AA50" s="30">
        <f t="shared" si="18"/>
        <v>0</v>
      </c>
      <c r="AB50" s="30">
        <f t="shared" si="19"/>
        <v>0</v>
      </c>
      <c r="AC50" s="31">
        <f t="shared" si="20"/>
        <v>0</v>
      </c>
    </row>
    <row r="51" spans="1:29" s="164" customFormat="1" ht="12.75" customHeight="1" hidden="1">
      <c r="A51" s="15"/>
      <c r="B51" s="56"/>
      <c r="C51" s="15"/>
      <c r="D51" s="16"/>
      <c r="E51" s="28"/>
      <c r="F51" s="177"/>
      <c r="G51" s="173"/>
      <c r="H51" s="170"/>
      <c r="I51" s="175"/>
      <c r="J51" s="179"/>
      <c r="K51" s="183"/>
      <c r="L51" s="177"/>
      <c r="M51" s="173"/>
      <c r="N51" s="180"/>
      <c r="O51" s="173"/>
      <c r="P51" s="180"/>
      <c r="Q51" s="185"/>
      <c r="R51" s="27">
        <f t="shared" si="22"/>
      </c>
      <c r="S51" s="70" t="str">
        <f t="shared" si="23"/>
        <v> </v>
      </c>
      <c r="T51" s="171"/>
      <c r="U51" s="29" t="e">
        <f t="shared" si="21"/>
        <v>#NUM!</v>
      </c>
      <c r="V51" s="30">
        <f t="shared" si="13"/>
        <v>0</v>
      </c>
      <c r="W51" s="30">
        <f t="shared" si="14"/>
        <v>0</v>
      </c>
      <c r="X51" s="30">
        <f t="shared" si="15"/>
        <v>0</v>
      </c>
      <c r="Y51" s="31">
        <f t="shared" si="16"/>
        <v>0</v>
      </c>
      <c r="Z51" s="30">
        <f t="shared" si="17"/>
        <v>0</v>
      </c>
      <c r="AA51" s="30">
        <f t="shared" si="18"/>
        <v>0</v>
      </c>
      <c r="AB51" s="30">
        <f t="shared" si="19"/>
        <v>0</v>
      </c>
      <c r="AC51" s="31">
        <f t="shared" si="20"/>
        <v>0</v>
      </c>
    </row>
    <row r="52" spans="1:29" s="164" customFormat="1" ht="12.75" customHeight="1" hidden="1">
      <c r="A52" s="55"/>
      <c r="B52" s="169"/>
      <c r="C52" s="15"/>
      <c r="D52" s="16"/>
      <c r="E52" s="28"/>
      <c r="F52" s="177"/>
      <c r="G52" s="173"/>
      <c r="H52" s="170"/>
      <c r="I52" s="175"/>
      <c r="J52" s="179"/>
      <c r="K52" s="183"/>
      <c r="L52" s="177"/>
      <c r="M52" s="173"/>
      <c r="N52" s="180"/>
      <c r="O52" s="173"/>
      <c r="P52" s="180"/>
      <c r="Q52" s="185"/>
      <c r="R52" s="27">
        <f t="shared" si="22"/>
      </c>
      <c r="S52" s="70" t="str">
        <f t="shared" si="23"/>
        <v> </v>
      </c>
      <c r="T52" s="171"/>
      <c r="U52" s="29" t="e">
        <f t="shared" si="21"/>
        <v>#NUM!</v>
      </c>
      <c r="V52" s="30">
        <f t="shared" si="13"/>
        <v>0</v>
      </c>
      <c r="W52" s="30">
        <f t="shared" si="14"/>
        <v>0</v>
      </c>
      <c r="X52" s="30">
        <f t="shared" si="15"/>
        <v>0</v>
      </c>
      <c r="Y52" s="31">
        <f t="shared" si="16"/>
        <v>0</v>
      </c>
      <c r="Z52" s="30">
        <f t="shared" si="17"/>
        <v>0</v>
      </c>
      <c r="AA52" s="30">
        <f t="shared" si="18"/>
        <v>0</v>
      </c>
      <c r="AB52" s="30">
        <f t="shared" si="19"/>
        <v>0</v>
      </c>
      <c r="AC52" s="31">
        <f t="shared" si="20"/>
        <v>0</v>
      </c>
    </row>
    <row r="53" spans="1:29" s="164" customFormat="1" ht="12.75" customHeight="1" hidden="1">
      <c r="A53" s="15"/>
      <c r="B53" s="56"/>
      <c r="C53" s="15"/>
      <c r="D53" s="16"/>
      <c r="E53" s="28"/>
      <c r="F53" s="177"/>
      <c r="G53" s="173"/>
      <c r="H53" s="170"/>
      <c r="I53" s="175"/>
      <c r="J53" s="179"/>
      <c r="K53" s="183"/>
      <c r="L53" s="177"/>
      <c r="M53" s="173"/>
      <c r="N53" s="180"/>
      <c r="O53" s="173"/>
      <c r="P53" s="180"/>
      <c r="Q53" s="185"/>
      <c r="R53" s="27">
        <f t="shared" si="22"/>
      </c>
      <c r="S53" s="70" t="str">
        <f t="shared" si="23"/>
        <v> </v>
      </c>
      <c r="T53" s="171"/>
      <c r="U53" s="29" t="e">
        <f t="shared" si="21"/>
        <v>#NUM!</v>
      </c>
      <c r="V53" s="30">
        <f t="shared" si="13"/>
        <v>0</v>
      </c>
      <c r="W53" s="30">
        <f t="shared" si="14"/>
        <v>0</v>
      </c>
      <c r="X53" s="30">
        <f t="shared" si="15"/>
        <v>0</v>
      </c>
      <c r="Y53" s="31">
        <f t="shared" si="16"/>
        <v>0</v>
      </c>
      <c r="Z53" s="30">
        <f t="shared" si="17"/>
        <v>0</v>
      </c>
      <c r="AA53" s="30">
        <f t="shared" si="18"/>
        <v>0</v>
      </c>
      <c r="AB53" s="30">
        <f t="shared" si="19"/>
        <v>0</v>
      </c>
      <c r="AC53" s="31">
        <f t="shared" si="20"/>
        <v>0</v>
      </c>
    </row>
    <row r="54" spans="1:29" s="164" customFormat="1" ht="12.75" customHeight="1" hidden="1">
      <c r="A54" s="55"/>
      <c r="B54" s="56"/>
      <c r="C54" s="15"/>
      <c r="D54" s="16"/>
      <c r="E54" s="28"/>
      <c r="F54" s="177"/>
      <c r="G54" s="173"/>
      <c r="H54" s="170"/>
      <c r="I54" s="175"/>
      <c r="J54" s="179"/>
      <c r="K54" s="183"/>
      <c r="L54" s="177"/>
      <c r="M54" s="173"/>
      <c r="N54" s="180"/>
      <c r="O54" s="173"/>
      <c r="P54" s="180"/>
      <c r="Q54" s="185"/>
      <c r="R54" s="27">
        <f t="shared" si="22"/>
      </c>
      <c r="S54" s="70" t="str">
        <f t="shared" si="23"/>
        <v> </v>
      </c>
      <c r="T54" s="171"/>
      <c r="U54" s="29" t="e">
        <f t="shared" si="21"/>
        <v>#NUM!</v>
      </c>
      <c r="V54" s="30">
        <f t="shared" si="13"/>
        <v>0</v>
      </c>
      <c r="W54" s="30">
        <f t="shared" si="14"/>
        <v>0</v>
      </c>
      <c r="X54" s="30">
        <f t="shared" si="15"/>
        <v>0</v>
      </c>
      <c r="Y54" s="31">
        <f t="shared" si="16"/>
        <v>0</v>
      </c>
      <c r="Z54" s="30">
        <f t="shared" si="17"/>
        <v>0</v>
      </c>
      <c r="AA54" s="30">
        <f t="shared" si="18"/>
        <v>0</v>
      </c>
      <c r="AB54" s="30">
        <f t="shared" si="19"/>
        <v>0</v>
      </c>
      <c r="AC54" s="31">
        <f t="shared" si="20"/>
        <v>0</v>
      </c>
    </row>
    <row r="55" spans="1:29" s="164" customFormat="1" ht="12.75" customHeight="1" hidden="1">
      <c r="A55" s="15"/>
      <c r="B55" s="56"/>
      <c r="C55" s="15"/>
      <c r="D55" s="16"/>
      <c r="E55" s="28"/>
      <c r="F55" s="177"/>
      <c r="G55" s="173"/>
      <c r="H55" s="170"/>
      <c r="I55" s="175"/>
      <c r="J55" s="179"/>
      <c r="K55" s="183"/>
      <c r="L55" s="177"/>
      <c r="M55" s="173"/>
      <c r="N55" s="180"/>
      <c r="O55" s="173"/>
      <c r="P55" s="180"/>
      <c r="Q55" s="185"/>
      <c r="R55" s="27">
        <f t="shared" si="22"/>
      </c>
      <c r="S55" s="70" t="str">
        <f t="shared" si="23"/>
        <v> </v>
      </c>
      <c r="T55" s="171"/>
      <c r="U55" s="29" t="e">
        <f t="shared" si="21"/>
        <v>#NUM!</v>
      </c>
      <c r="V55" s="30">
        <f t="shared" si="13"/>
        <v>0</v>
      </c>
      <c r="W55" s="30">
        <f t="shared" si="14"/>
        <v>0</v>
      </c>
      <c r="X55" s="30">
        <f t="shared" si="15"/>
        <v>0</v>
      </c>
      <c r="Y55" s="31">
        <f t="shared" si="16"/>
        <v>0</v>
      </c>
      <c r="Z55" s="30">
        <f t="shared" si="17"/>
        <v>0</v>
      </c>
      <c r="AA55" s="30">
        <f t="shared" si="18"/>
        <v>0</v>
      </c>
      <c r="AB55" s="30">
        <f t="shared" si="19"/>
        <v>0</v>
      </c>
      <c r="AC55" s="31">
        <f t="shared" si="20"/>
        <v>0</v>
      </c>
    </row>
    <row r="56" spans="1:29" s="164" customFormat="1" ht="12.75" customHeight="1" hidden="1">
      <c r="A56" s="15"/>
      <c r="B56" s="72"/>
      <c r="C56" s="74"/>
      <c r="D56" s="16"/>
      <c r="E56" s="28"/>
      <c r="F56" s="177"/>
      <c r="G56" s="173"/>
      <c r="H56" s="170"/>
      <c r="I56" s="175"/>
      <c r="J56" s="179"/>
      <c r="K56" s="183"/>
      <c r="L56" s="177"/>
      <c r="M56" s="173"/>
      <c r="N56" s="180"/>
      <c r="O56" s="173"/>
      <c r="P56" s="180"/>
      <c r="Q56" s="185"/>
      <c r="R56" s="27">
        <f t="shared" si="22"/>
      </c>
      <c r="S56" s="70" t="str">
        <f t="shared" si="23"/>
        <v> </v>
      </c>
      <c r="T56" s="171"/>
      <c r="U56" s="29" t="e">
        <f t="shared" si="21"/>
        <v>#NUM!</v>
      </c>
      <c r="V56" s="30">
        <f t="shared" si="13"/>
        <v>0</v>
      </c>
      <c r="W56" s="30">
        <f t="shared" si="14"/>
        <v>0</v>
      </c>
      <c r="X56" s="30">
        <f t="shared" si="15"/>
        <v>0</v>
      </c>
      <c r="Y56" s="31">
        <f aca="true" t="shared" si="24" ref="Y56:Y64">IF(AND(V56&lt;0,W56&lt;0,X56&lt;0),0,MAX(V56:X56))</f>
        <v>0</v>
      </c>
      <c r="Z56" s="30">
        <f t="shared" si="17"/>
        <v>0</v>
      </c>
      <c r="AA56" s="30">
        <f t="shared" si="18"/>
        <v>0</v>
      </c>
      <c r="AB56" s="30">
        <f t="shared" si="19"/>
        <v>0</v>
      </c>
      <c r="AC56" s="31">
        <f aca="true" t="shared" si="25" ref="AC56:AC64">IF(AND(Z56&lt;0,AA56&lt;0,AB56&lt;0),0,MAX(Z56:AB56))</f>
        <v>0</v>
      </c>
    </row>
    <row r="57" spans="1:29" s="164" customFormat="1" ht="12.75" customHeight="1" hidden="1">
      <c r="A57" s="55"/>
      <c r="B57" s="72"/>
      <c r="C57" s="74"/>
      <c r="D57" s="65"/>
      <c r="E57" s="28"/>
      <c r="F57" s="177"/>
      <c r="G57" s="173"/>
      <c r="H57" s="170"/>
      <c r="I57" s="175"/>
      <c r="J57" s="179"/>
      <c r="K57" s="183"/>
      <c r="L57" s="177"/>
      <c r="M57" s="173"/>
      <c r="N57" s="180"/>
      <c r="O57" s="173"/>
      <c r="P57" s="180"/>
      <c r="Q57" s="185"/>
      <c r="R57" s="27">
        <f t="shared" si="22"/>
      </c>
      <c r="S57" s="70" t="str">
        <f t="shared" si="23"/>
        <v> </v>
      </c>
      <c r="T57" s="171"/>
      <c r="U57" s="29" t="e">
        <f t="shared" si="21"/>
        <v>#NUM!</v>
      </c>
      <c r="V57" s="30">
        <f t="shared" si="13"/>
        <v>0</v>
      </c>
      <c r="W57" s="30">
        <f t="shared" si="14"/>
        <v>0</v>
      </c>
      <c r="X57" s="30">
        <f t="shared" si="15"/>
        <v>0</v>
      </c>
      <c r="Y57" s="31">
        <f t="shared" si="24"/>
        <v>0</v>
      </c>
      <c r="Z57" s="30">
        <f t="shared" si="17"/>
        <v>0</v>
      </c>
      <c r="AA57" s="30">
        <f t="shared" si="18"/>
        <v>0</v>
      </c>
      <c r="AB57" s="30">
        <f t="shared" si="19"/>
        <v>0</v>
      </c>
      <c r="AC57" s="31">
        <f t="shared" si="25"/>
        <v>0</v>
      </c>
    </row>
    <row r="58" spans="1:29" s="164" customFormat="1" ht="12.75" customHeight="1" hidden="1">
      <c r="A58" s="15"/>
      <c r="B58" s="72"/>
      <c r="C58" s="74"/>
      <c r="D58" s="65"/>
      <c r="E58" s="28"/>
      <c r="F58" s="177"/>
      <c r="G58" s="173"/>
      <c r="H58" s="170"/>
      <c r="I58" s="175"/>
      <c r="J58" s="179"/>
      <c r="K58" s="183"/>
      <c r="L58" s="177"/>
      <c r="M58" s="173"/>
      <c r="N58" s="180"/>
      <c r="O58" s="173"/>
      <c r="P58" s="180"/>
      <c r="Q58" s="185"/>
      <c r="R58" s="27">
        <f t="shared" si="22"/>
      </c>
      <c r="S58" s="70" t="str">
        <f t="shared" si="23"/>
        <v> </v>
      </c>
      <c r="T58" s="171"/>
      <c r="U58" s="29" t="e">
        <f t="shared" si="21"/>
        <v>#NUM!</v>
      </c>
      <c r="V58" s="30">
        <f t="shared" si="13"/>
        <v>0</v>
      </c>
      <c r="W58" s="30">
        <f t="shared" si="14"/>
        <v>0</v>
      </c>
      <c r="X58" s="30">
        <f t="shared" si="15"/>
        <v>0</v>
      </c>
      <c r="Y58" s="31">
        <f t="shared" si="24"/>
        <v>0</v>
      </c>
      <c r="Z58" s="30">
        <f t="shared" si="17"/>
        <v>0</v>
      </c>
      <c r="AA58" s="30">
        <f t="shared" si="18"/>
        <v>0</v>
      </c>
      <c r="AB58" s="30">
        <f t="shared" si="19"/>
        <v>0</v>
      </c>
      <c r="AC58" s="31">
        <f t="shared" si="25"/>
        <v>0</v>
      </c>
    </row>
    <row r="59" spans="1:29" s="164" customFormat="1" ht="12.75" customHeight="1" hidden="1">
      <c r="A59" s="55"/>
      <c r="B59" s="72"/>
      <c r="C59" s="74"/>
      <c r="D59" s="65"/>
      <c r="E59" s="28"/>
      <c r="F59" s="177"/>
      <c r="G59" s="173"/>
      <c r="H59" s="170"/>
      <c r="I59" s="175"/>
      <c r="J59" s="179"/>
      <c r="K59" s="183"/>
      <c r="L59" s="177"/>
      <c r="M59" s="173"/>
      <c r="N59" s="180"/>
      <c r="O59" s="173"/>
      <c r="P59" s="180"/>
      <c r="Q59" s="185"/>
      <c r="R59" s="27">
        <f t="shared" si="22"/>
      </c>
      <c r="S59" s="70" t="str">
        <f t="shared" si="23"/>
        <v> </v>
      </c>
      <c r="T59" s="171"/>
      <c r="U59" s="29" t="e">
        <f t="shared" si="21"/>
        <v>#NUM!</v>
      </c>
      <c r="V59" s="30">
        <f t="shared" si="13"/>
        <v>0</v>
      </c>
      <c r="W59" s="30">
        <f t="shared" si="14"/>
        <v>0</v>
      </c>
      <c r="X59" s="30">
        <f t="shared" si="15"/>
        <v>0</v>
      </c>
      <c r="Y59" s="31">
        <f t="shared" si="24"/>
        <v>0</v>
      </c>
      <c r="Z59" s="30">
        <f t="shared" si="17"/>
        <v>0</v>
      </c>
      <c r="AA59" s="30">
        <f t="shared" si="18"/>
        <v>0</v>
      </c>
      <c r="AB59" s="30">
        <f t="shared" si="19"/>
        <v>0</v>
      </c>
      <c r="AC59" s="31">
        <f t="shared" si="25"/>
        <v>0</v>
      </c>
    </row>
    <row r="60" spans="1:29" s="164" customFormat="1" ht="12.75" customHeight="1" hidden="1">
      <c r="A60" s="15"/>
      <c r="B60" s="72"/>
      <c r="C60" s="74"/>
      <c r="D60" s="65"/>
      <c r="E60" s="28"/>
      <c r="F60" s="177"/>
      <c r="G60" s="173"/>
      <c r="H60" s="170"/>
      <c r="I60" s="175"/>
      <c r="J60" s="179"/>
      <c r="K60" s="183"/>
      <c r="L60" s="177"/>
      <c r="M60" s="173"/>
      <c r="N60" s="180"/>
      <c r="O60" s="173"/>
      <c r="P60" s="180"/>
      <c r="Q60" s="185"/>
      <c r="R60" s="27">
        <f t="shared" si="22"/>
      </c>
      <c r="S60" s="70" t="str">
        <f t="shared" si="23"/>
        <v> </v>
      </c>
      <c r="T60" s="171"/>
      <c r="U60" s="29" t="e">
        <f t="shared" si="21"/>
        <v>#NUM!</v>
      </c>
      <c r="V60" s="30">
        <f t="shared" si="13"/>
        <v>0</v>
      </c>
      <c r="W60" s="30">
        <f t="shared" si="14"/>
        <v>0</v>
      </c>
      <c r="X60" s="30">
        <f t="shared" si="15"/>
        <v>0</v>
      </c>
      <c r="Y60" s="31">
        <f t="shared" si="24"/>
        <v>0</v>
      </c>
      <c r="Z60" s="30">
        <f t="shared" si="17"/>
        <v>0</v>
      </c>
      <c r="AA60" s="30">
        <f t="shared" si="18"/>
        <v>0</v>
      </c>
      <c r="AB60" s="30">
        <f t="shared" si="19"/>
        <v>0</v>
      </c>
      <c r="AC60" s="31">
        <f t="shared" si="25"/>
        <v>0</v>
      </c>
    </row>
    <row r="61" spans="1:29" s="164" customFormat="1" ht="12.75" customHeight="1" hidden="1">
      <c r="A61" s="55"/>
      <c r="B61" s="72"/>
      <c r="C61" s="74"/>
      <c r="D61" s="65"/>
      <c r="E61" s="28"/>
      <c r="F61" s="177"/>
      <c r="G61" s="173"/>
      <c r="H61" s="170"/>
      <c r="I61" s="175"/>
      <c r="J61" s="179"/>
      <c r="K61" s="183"/>
      <c r="L61" s="177"/>
      <c r="M61" s="173"/>
      <c r="N61" s="180"/>
      <c r="O61" s="173"/>
      <c r="P61" s="180"/>
      <c r="Q61" s="185"/>
      <c r="R61" s="27">
        <f t="shared" si="22"/>
      </c>
      <c r="S61" s="70" t="str">
        <f t="shared" si="23"/>
        <v> </v>
      </c>
      <c r="T61" s="171"/>
      <c r="U61" s="29" t="e">
        <f t="shared" si="21"/>
        <v>#NUM!</v>
      </c>
      <c r="V61" s="30">
        <f t="shared" si="13"/>
        <v>0</v>
      </c>
      <c r="W61" s="30">
        <f t="shared" si="14"/>
        <v>0</v>
      </c>
      <c r="X61" s="30">
        <f t="shared" si="15"/>
        <v>0</v>
      </c>
      <c r="Y61" s="31">
        <f t="shared" si="24"/>
        <v>0</v>
      </c>
      <c r="Z61" s="30">
        <f t="shared" si="17"/>
        <v>0</v>
      </c>
      <c r="AA61" s="30">
        <f t="shared" si="18"/>
        <v>0</v>
      </c>
      <c r="AB61" s="30">
        <f t="shared" si="19"/>
        <v>0</v>
      </c>
      <c r="AC61" s="31">
        <f t="shared" si="25"/>
        <v>0</v>
      </c>
    </row>
    <row r="62" spans="1:29" s="164" customFormat="1" ht="12.75" customHeight="1" hidden="1">
      <c r="A62" s="15"/>
      <c r="B62" s="72"/>
      <c r="C62" s="74"/>
      <c r="D62" s="65"/>
      <c r="E62" s="28"/>
      <c r="F62" s="177"/>
      <c r="G62" s="173"/>
      <c r="H62" s="170"/>
      <c r="I62" s="175"/>
      <c r="J62" s="179"/>
      <c r="K62" s="183"/>
      <c r="L62" s="177"/>
      <c r="M62" s="173"/>
      <c r="N62" s="180"/>
      <c r="O62" s="173"/>
      <c r="P62" s="180"/>
      <c r="Q62" s="185"/>
      <c r="R62" s="27">
        <f t="shared" si="22"/>
      </c>
      <c r="S62" s="70" t="str">
        <f t="shared" si="23"/>
        <v> </v>
      </c>
      <c r="T62" s="171"/>
      <c r="U62" s="29" t="e">
        <f t="shared" si="21"/>
        <v>#NUM!</v>
      </c>
      <c r="V62" s="30">
        <f t="shared" si="13"/>
        <v>0</v>
      </c>
      <c r="W62" s="30">
        <f t="shared" si="14"/>
        <v>0</v>
      </c>
      <c r="X62" s="30">
        <f t="shared" si="15"/>
        <v>0</v>
      </c>
      <c r="Y62" s="31">
        <f t="shared" si="24"/>
        <v>0</v>
      </c>
      <c r="Z62" s="30">
        <f t="shared" si="17"/>
        <v>0</v>
      </c>
      <c r="AA62" s="30">
        <f t="shared" si="18"/>
        <v>0</v>
      </c>
      <c r="AB62" s="30">
        <f t="shared" si="19"/>
        <v>0</v>
      </c>
      <c r="AC62" s="31">
        <f t="shared" si="25"/>
        <v>0</v>
      </c>
    </row>
    <row r="63" spans="1:29" s="164" customFormat="1" ht="12.75" customHeight="1" hidden="1">
      <c r="A63" s="55"/>
      <c r="B63" s="72"/>
      <c r="C63" s="74"/>
      <c r="D63" s="65"/>
      <c r="E63" s="28"/>
      <c r="F63" s="177"/>
      <c r="G63" s="173"/>
      <c r="H63" s="170"/>
      <c r="I63" s="175"/>
      <c r="J63" s="179"/>
      <c r="K63" s="183"/>
      <c r="L63" s="177"/>
      <c r="M63" s="173"/>
      <c r="N63" s="180"/>
      <c r="O63" s="173"/>
      <c r="P63" s="180"/>
      <c r="Q63" s="185"/>
      <c r="R63" s="27">
        <f t="shared" si="22"/>
      </c>
      <c r="S63" s="70" t="str">
        <f t="shared" si="23"/>
        <v> </v>
      </c>
      <c r="T63" s="171"/>
      <c r="U63" s="29" t="e">
        <f t="shared" si="21"/>
        <v>#NUM!</v>
      </c>
      <c r="V63" s="30">
        <f t="shared" si="13"/>
        <v>0</v>
      </c>
      <c r="W63" s="30">
        <f t="shared" si="14"/>
        <v>0</v>
      </c>
      <c r="X63" s="30">
        <f t="shared" si="15"/>
        <v>0</v>
      </c>
      <c r="Y63" s="31">
        <f t="shared" si="24"/>
        <v>0</v>
      </c>
      <c r="Z63" s="30">
        <f t="shared" si="17"/>
        <v>0</v>
      </c>
      <c r="AA63" s="30">
        <f t="shared" si="18"/>
        <v>0</v>
      </c>
      <c r="AB63" s="30">
        <f t="shared" si="19"/>
        <v>0</v>
      </c>
      <c r="AC63" s="31">
        <f t="shared" si="25"/>
        <v>0</v>
      </c>
    </row>
    <row r="64" spans="1:29" s="164" customFormat="1" ht="12.75" customHeight="1" hidden="1">
      <c r="A64" s="15"/>
      <c r="B64" s="72"/>
      <c r="C64" s="74"/>
      <c r="D64" s="65"/>
      <c r="E64" s="28"/>
      <c r="F64" s="177"/>
      <c r="G64" s="173"/>
      <c r="H64" s="170"/>
      <c r="I64" s="175"/>
      <c r="J64" s="179"/>
      <c r="K64" s="183"/>
      <c r="L64" s="177"/>
      <c r="M64" s="173"/>
      <c r="N64" s="180"/>
      <c r="O64" s="173"/>
      <c r="P64" s="180"/>
      <c r="Q64" s="185"/>
      <c r="R64" s="27">
        <f t="shared" si="22"/>
      </c>
      <c r="S64" s="70" t="str">
        <f t="shared" si="23"/>
        <v> </v>
      </c>
      <c r="T64" s="171"/>
      <c r="U64" s="29" t="e">
        <f t="shared" si="21"/>
        <v>#NUM!</v>
      </c>
      <c r="V64" s="30">
        <f aca="true" t="shared" si="26" ref="V64:V77">IF(G64="z",F64,IF(G64="x",F64*(-1),0))</f>
        <v>0</v>
      </c>
      <c r="W64" s="30">
        <f aca="true" t="shared" si="27" ref="W64:W77">IF(I64="z",H64,IF(I64="x",H64*(-1),0))</f>
        <v>0</v>
      </c>
      <c r="X64" s="30">
        <f aca="true" t="shared" si="28" ref="X64:X77">IF(K64="z",J64,IF(K64="x",J64*(-1),0))</f>
        <v>0</v>
      </c>
      <c r="Y64" s="31">
        <f t="shared" si="24"/>
        <v>0</v>
      </c>
      <c r="Z64" s="30">
        <f aca="true" t="shared" si="29" ref="Z64:Z77">IF(M64="z",L64,IF(M64="x",L64*(-1),0))</f>
        <v>0</v>
      </c>
      <c r="AA64" s="30">
        <f aca="true" t="shared" si="30" ref="AA64:AA77">IF(O64="z",N64,IF(O64="x",N64*(-1),0))</f>
        <v>0</v>
      </c>
      <c r="AB64" s="30">
        <f aca="true" t="shared" si="31" ref="AB64:AB77">IF(Q64="z",P64,IF(Q64="x",P64*(-1),0))</f>
        <v>0</v>
      </c>
      <c r="AC64" s="31">
        <f t="shared" si="25"/>
        <v>0</v>
      </c>
    </row>
    <row r="65" spans="1:29" s="164" customFormat="1" ht="12.75" customHeight="1" hidden="1">
      <c r="A65" s="55"/>
      <c r="B65" s="73"/>
      <c r="C65" s="74"/>
      <c r="D65" s="65"/>
      <c r="E65" s="28"/>
      <c r="F65" s="177"/>
      <c r="G65" s="173"/>
      <c r="H65" s="170"/>
      <c r="I65" s="175"/>
      <c r="J65" s="179"/>
      <c r="K65" s="183"/>
      <c r="L65" s="177"/>
      <c r="M65" s="173"/>
      <c r="N65" s="180"/>
      <c r="O65" s="173"/>
      <c r="P65" s="180"/>
      <c r="Q65" s="185"/>
      <c r="R65" s="27">
        <f t="shared" si="22"/>
      </c>
      <c r="S65" s="70" t="str">
        <f t="shared" si="23"/>
        <v> </v>
      </c>
      <c r="T65" s="171"/>
      <c r="U65" s="29" t="e">
        <f t="shared" si="21"/>
        <v>#NUM!</v>
      </c>
      <c r="V65" s="30">
        <f t="shared" si="26"/>
        <v>0</v>
      </c>
      <c r="W65" s="30">
        <f t="shared" si="27"/>
        <v>0</v>
      </c>
      <c r="X65" s="30">
        <f t="shared" si="28"/>
        <v>0</v>
      </c>
      <c r="Y65" s="31">
        <f aca="true" t="shared" si="32" ref="Y65:Y74">IF(AND(V65&lt;0,W65&lt;0,X65&lt;0),0,MAX(V65:X65))</f>
        <v>0</v>
      </c>
      <c r="Z65" s="30">
        <f t="shared" si="29"/>
        <v>0</v>
      </c>
      <c r="AA65" s="30">
        <f t="shared" si="30"/>
        <v>0</v>
      </c>
      <c r="AB65" s="30">
        <f t="shared" si="31"/>
        <v>0</v>
      </c>
      <c r="AC65" s="31">
        <f aca="true" t="shared" si="33" ref="AC65:AC74">IF(AND(Z65&lt;0,AA65&lt;0,AB65&lt;0),0,MAX(Z65:AB65))</f>
        <v>0</v>
      </c>
    </row>
    <row r="66" spans="1:29" s="164" customFormat="1" ht="12.75" customHeight="1" hidden="1">
      <c r="A66" s="15"/>
      <c r="B66" s="73"/>
      <c r="C66" s="74"/>
      <c r="D66" s="65"/>
      <c r="E66" s="28"/>
      <c r="F66" s="177"/>
      <c r="G66" s="173"/>
      <c r="H66" s="170"/>
      <c r="I66" s="175"/>
      <c r="J66" s="179"/>
      <c r="K66" s="183"/>
      <c r="L66" s="177"/>
      <c r="M66" s="173"/>
      <c r="N66" s="180"/>
      <c r="O66" s="173"/>
      <c r="P66" s="180"/>
      <c r="Q66" s="185"/>
      <c r="R66" s="27">
        <f t="shared" si="22"/>
      </c>
      <c r="S66" s="70" t="str">
        <f t="shared" si="23"/>
        <v> </v>
      </c>
      <c r="T66" s="171"/>
      <c r="U66" s="29" t="e">
        <f t="shared" si="21"/>
        <v>#NUM!</v>
      </c>
      <c r="V66" s="30">
        <f t="shared" si="26"/>
        <v>0</v>
      </c>
      <c r="W66" s="30">
        <f t="shared" si="27"/>
        <v>0</v>
      </c>
      <c r="X66" s="30">
        <f t="shared" si="28"/>
        <v>0</v>
      </c>
      <c r="Y66" s="31">
        <f t="shared" si="32"/>
        <v>0</v>
      </c>
      <c r="Z66" s="30">
        <f t="shared" si="29"/>
        <v>0</v>
      </c>
      <c r="AA66" s="30">
        <f t="shared" si="30"/>
        <v>0</v>
      </c>
      <c r="AB66" s="30">
        <f t="shared" si="31"/>
        <v>0</v>
      </c>
      <c r="AC66" s="31">
        <f t="shared" si="33"/>
        <v>0</v>
      </c>
    </row>
    <row r="67" spans="1:29" s="164" customFormat="1" ht="12.75" customHeight="1" hidden="1">
      <c r="A67" s="55"/>
      <c r="B67" s="167"/>
      <c r="C67" s="15"/>
      <c r="D67" s="16"/>
      <c r="E67" s="28"/>
      <c r="F67" s="177"/>
      <c r="G67" s="173"/>
      <c r="H67" s="170"/>
      <c r="I67" s="175"/>
      <c r="J67" s="179"/>
      <c r="K67" s="183"/>
      <c r="L67" s="177"/>
      <c r="M67" s="173"/>
      <c r="N67" s="180"/>
      <c r="O67" s="173"/>
      <c r="P67" s="180"/>
      <c r="Q67" s="185"/>
      <c r="R67" s="27">
        <f t="shared" si="22"/>
      </c>
      <c r="S67" s="70" t="str">
        <f t="shared" si="23"/>
        <v> </v>
      </c>
      <c r="T67" s="171"/>
      <c r="U67" s="29" t="e">
        <f t="shared" si="21"/>
        <v>#NUM!</v>
      </c>
      <c r="V67" s="30">
        <f t="shared" si="26"/>
        <v>0</v>
      </c>
      <c r="W67" s="30">
        <f t="shared" si="27"/>
        <v>0</v>
      </c>
      <c r="X67" s="30">
        <f t="shared" si="28"/>
        <v>0</v>
      </c>
      <c r="Y67" s="31">
        <f t="shared" si="32"/>
        <v>0</v>
      </c>
      <c r="Z67" s="30">
        <f t="shared" si="29"/>
        <v>0</v>
      </c>
      <c r="AA67" s="30">
        <f t="shared" si="30"/>
        <v>0</v>
      </c>
      <c r="AB67" s="30">
        <f t="shared" si="31"/>
        <v>0</v>
      </c>
      <c r="AC67" s="31">
        <f t="shared" si="33"/>
        <v>0</v>
      </c>
    </row>
    <row r="68" spans="1:29" s="164" customFormat="1" ht="12.75" customHeight="1" hidden="1">
      <c r="A68" s="15"/>
      <c r="B68" s="167"/>
      <c r="C68" s="15"/>
      <c r="D68" s="16"/>
      <c r="E68" s="28"/>
      <c r="F68" s="177"/>
      <c r="G68" s="173"/>
      <c r="H68" s="170"/>
      <c r="I68" s="175"/>
      <c r="J68" s="179"/>
      <c r="K68" s="183"/>
      <c r="L68" s="177"/>
      <c r="M68" s="173"/>
      <c r="N68" s="180"/>
      <c r="O68" s="173"/>
      <c r="P68" s="180"/>
      <c r="Q68" s="185"/>
      <c r="R68" s="27">
        <f t="shared" si="22"/>
      </c>
      <c r="S68" s="70" t="str">
        <f t="shared" si="23"/>
        <v> </v>
      </c>
      <c r="T68" s="171"/>
      <c r="U68" s="29" t="e">
        <f t="shared" si="21"/>
        <v>#NUM!</v>
      </c>
      <c r="V68" s="30">
        <f t="shared" si="26"/>
        <v>0</v>
      </c>
      <c r="W68" s="30">
        <f t="shared" si="27"/>
        <v>0</v>
      </c>
      <c r="X68" s="30">
        <f t="shared" si="28"/>
        <v>0</v>
      </c>
      <c r="Y68" s="31">
        <f t="shared" si="32"/>
        <v>0</v>
      </c>
      <c r="Z68" s="30">
        <f t="shared" si="29"/>
        <v>0</v>
      </c>
      <c r="AA68" s="30">
        <f t="shared" si="30"/>
        <v>0</v>
      </c>
      <c r="AB68" s="30">
        <f t="shared" si="31"/>
        <v>0</v>
      </c>
      <c r="AC68" s="31">
        <f t="shared" si="33"/>
        <v>0</v>
      </c>
    </row>
    <row r="69" spans="1:29" s="164" customFormat="1" ht="12.75" customHeight="1" hidden="1">
      <c r="A69" s="55"/>
      <c r="B69" s="75"/>
      <c r="C69" s="15"/>
      <c r="D69" s="16"/>
      <c r="E69" s="28"/>
      <c r="F69" s="177"/>
      <c r="G69" s="173"/>
      <c r="H69" s="170"/>
      <c r="I69" s="175"/>
      <c r="J69" s="179"/>
      <c r="K69" s="183"/>
      <c r="L69" s="177"/>
      <c r="M69" s="173"/>
      <c r="N69" s="180"/>
      <c r="O69" s="173"/>
      <c r="P69" s="180"/>
      <c r="Q69" s="185"/>
      <c r="R69" s="27">
        <f t="shared" si="22"/>
      </c>
      <c r="S69" s="70" t="str">
        <f t="shared" si="23"/>
        <v> </v>
      </c>
      <c r="T69" s="171"/>
      <c r="U69" s="29" t="e">
        <f t="shared" si="21"/>
        <v>#NUM!</v>
      </c>
      <c r="V69" s="30">
        <f t="shared" si="26"/>
        <v>0</v>
      </c>
      <c r="W69" s="30">
        <f t="shared" si="27"/>
        <v>0</v>
      </c>
      <c r="X69" s="30">
        <f t="shared" si="28"/>
        <v>0</v>
      </c>
      <c r="Y69" s="31">
        <f t="shared" si="32"/>
        <v>0</v>
      </c>
      <c r="Z69" s="30">
        <f t="shared" si="29"/>
        <v>0</v>
      </c>
      <c r="AA69" s="30">
        <f t="shared" si="30"/>
        <v>0</v>
      </c>
      <c r="AB69" s="30">
        <f t="shared" si="31"/>
        <v>0</v>
      </c>
      <c r="AC69" s="31">
        <f t="shared" si="33"/>
        <v>0</v>
      </c>
    </row>
    <row r="70" spans="1:29" s="164" customFormat="1" ht="12.75" customHeight="1" hidden="1">
      <c r="A70" s="15"/>
      <c r="B70" s="75"/>
      <c r="C70" s="15"/>
      <c r="D70" s="16"/>
      <c r="E70" s="28"/>
      <c r="F70" s="177"/>
      <c r="G70" s="173"/>
      <c r="H70" s="170"/>
      <c r="I70" s="175"/>
      <c r="J70" s="179"/>
      <c r="K70" s="183"/>
      <c r="L70" s="177"/>
      <c r="M70" s="173"/>
      <c r="N70" s="180"/>
      <c r="O70" s="173"/>
      <c r="P70" s="180"/>
      <c r="Q70" s="185"/>
      <c r="R70" s="27">
        <f t="shared" si="22"/>
      </c>
      <c r="S70" s="70" t="str">
        <f t="shared" si="23"/>
        <v> </v>
      </c>
      <c r="T70" s="171"/>
      <c r="U70" s="29" t="e">
        <f t="shared" si="21"/>
        <v>#NUM!</v>
      </c>
      <c r="V70" s="30">
        <f t="shared" si="26"/>
        <v>0</v>
      </c>
      <c r="W70" s="30">
        <f t="shared" si="27"/>
        <v>0</v>
      </c>
      <c r="X70" s="30">
        <f t="shared" si="28"/>
        <v>0</v>
      </c>
      <c r="Y70" s="31">
        <f t="shared" si="32"/>
        <v>0</v>
      </c>
      <c r="Z70" s="30">
        <f t="shared" si="29"/>
        <v>0</v>
      </c>
      <c r="AA70" s="30">
        <f t="shared" si="30"/>
        <v>0</v>
      </c>
      <c r="AB70" s="30">
        <f t="shared" si="31"/>
        <v>0</v>
      </c>
      <c r="AC70" s="31">
        <f t="shared" si="33"/>
        <v>0</v>
      </c>
    </row>
    <row r="71" spans="1:29" s="164" customFormat="1" ht="12.75" customHeight="1" hidden="1">
      <c r="A71" s="55"/>
      <c r="B71" s="75"/>
      <c r="C71" s="15"/>
      <c r="D71" s="16"/>
      <c r="E71" s="28"/>
      <c r="F71" s="177"/>
      <c r="G71" s="173"/>
      <c r="H71" s="170"/>
      <c r="I71" s="175"/>
      <c r="J71" s="179"/>
      <c r="K71" s="183"/>
      <c r="L71" s="177"/>
      <c r="M71" s="173"/>
      <c r="N71" s="180"/>
      <c r="O71" s="173"/>
      <c r="P71" s="180"/>
      <c r="Q71" s="185"/>
      <c r="R71" s="27">
        <f t="shared" si="22"/>
      </c>
      <c r="S71" s="70" t="str">
        <f t="shared" si="23"/>
        <v> </v>
      </c>
      <c r="T71" s="171"/>
      <c r="U71" s="29" t="e">
        <f t="shared" si="21"/>
        <v>#NUM!</v>
      </c>
      <c r="V71" s="30">
        <f t="shared" si="26"/>
        <v>0</v>
      </c>
      <c r="W71" s="30">
        <f t="shared" si="27"/>
        <v>0</v>
      </c>
      <c r="X71" s="30">
        <f t="shared" si="28"/>
        <v>0</v>
      </c>
      <c r="Y71" s="31">
        <f t="shared" si="32"/>
        <v>0</v>
      </c>
      <c r="Z71" s="30">
        <f t="shared" si="29"/>
        <v>0</v>
      </c>
      <c r="AA71" s="30">
        <f t="shared" si="30"/>
        <v>0</v>
      </c>
      <c r="AB71" s="30">
        <f t="shared" si="31"/>
        <v>0</v>
      </c>
      <c r="AC71" s="31">
        <f t="shared" si="33"/>
        <v>0</v>
      </c>
    </row>
    <row r="72" spans="1:29" s="164" customFormat="1" ht="12.75" customHeight="1" hidden="1">
      <c r="A72" s="15"/>
      <c r="B72" s="75"/>
      <c r="C72" s="15"/>
      <c r="D72" s="16"/>
      <c r="E72" s="28"/>
      <c r="F72" s="177"/>
      <c r="G72" s="173"/>
      <c r="H72" s="170"/>
      <c r="I72" s="175"/>
      <c r="J72" s="179"/>
      <c r="K72" s="183"/>
      <c r="L72" s="177"/>
      <c r="M72" s="173"/>
      <c r="N72" s="180"/>
      <c r="O72" s="173"/>
      <c r="P72" s="180"/>
      <c r="Q72" s="185"/>
      <c r="R72" s="27">
        <f t="shared" si="22"/>
      </c>
      <c r="S72" s="70" t="str">
        <f t="shared" si="23"/>
        <v> </v>
      </c>
      <c r="T72" s="171"/>
      <c r="U72" s="29" t="e">
        <f t="shared" si="21"/>
        <v>#NUM!</v>
      </c>
      <c r="V72" s="30">
        <f t="shared" si="26"/>
        <v>0</v>
      </c>
      <c r="W72" s="30">
        <f t="shared" si="27"/>
        <v>0</v>
      </c>
      <c r="X72" s="30">
        <f t="shared" si="28"/>
        <v>0</v>
      </c>
      <c r="Y72" s="31">
        <f t="shared" si="32"/>
        <v>0</v>
      </c>
      <c r="Z72" s="30">
        <f t="shared" si="29"/>
        <v>0</v>
      </c>
      <c r="AA72" s="30">
        <f t="shared" si="30"/>
        <v>0</v>
      </c>
      <c r="AB72" s="30">
        <f t="shared" si="31"/>
        <v>0</v>
      </c>
      <c r="AC72" s="31">
        <f t="shared" si="33"/>
        <v>0</v>
      </c>
    </row>
    <row r="73" spans="1:29" s="164" customFormat="1" ht="12.75" customHeight="1" hidden="1">
      <c r="A73" s="55"/>
      <c r="B73" s="75"/>
      <c r="C73" s="15"/>
      <c r="D73" s="16"/>
      <c r="E73" s="28"/>
      <c r="F73" s="177"/>
      <c r="G73" s="173"/>
      <c r="H73" s="170"/>
      <c r="I73" s="175"/>
      <c r="J73" s="179"/>
      <c r="K73" s="183"/>
      <c r="L73" s="177"/>
      <c r="M73" s="173"/>
      <c r="N73" s="180"/>
      <c r="O73" s="173"/>
      <c r="P73" s="180"/>
      <c r="Q73" s="185"/>
      <c r="R73" s="27">
        <f t="shared" si="22"/>
      </c>
      <c r="S73" s="70" t="str">
        <f t="shared" si="23"/>
        <v> </v>
      </c>
      <c r="T73" s="171"/>
      <c r="U73" s="29" t="e">
        <f t="shared" si="21"/>
        <v>#NUM!</v>
      </c>
      <c r="V73" s="30">
        <f t="shared" si="26"/>
        <v>0</v>
      </c>
      <c r="W73" s="30">
        <f t="shared" si="27"/>
        <v>0</v>
      </c>
      <c r="X73" s="30">
        <f t="shared" si="28"/>
        <v>0</v>
      </c>
      <c r="Y73" s="31">
        <f t="shared" si="32"/>
        <v>0</v>
      </c>
      <c r="Z73" s="30">
        <f t="shared" si="29"/>
        <v>0</v>
      </c>
      <c r="AA73" s="30">
        <f t="shared" si="30"/>
        <v>0</v>
      </c>
      <c r="AB73" s="30">
        <f t="shared" si="31"/>
        <v>0</v>
      </c>
      <c r="AC73" s="31">
        <f t="shared" si="33"/>
        <v>0</v>
      </c>
    </row>
    <row r="74" spans="1:29" s="164" customFormat="1" ht="12.75" customHeight="1" hidden="1">
      <c r="A74" s="55"/>
      <c r="B74" s="76"/>
      <c r="C74" s="17"/>
      <c r="D74" s="16"/>
      <c r="E74" s="28"/>
      <c r="F74" s="177"/>
      <c r="G74" s="173"/>
      <c r="H74" s="170"/>
      <c r="I74" s="175"/>
      <c r="J74" s="179"/>
      <c r="K74" s="183"/>
      <c r="L74" s="177"/>
      <c r="M74" s="173"/>
      <c r="N74" s="180"/>
      <c r="O74" s="173"/>
      <c r="P74" s="180"/>
      <c r="Q74" s="185"/>
      <c r="R74" s="27">
        <f t="shared" si="22"/>
      </c>
      <c r="S74" s="70" t="str">
        <f t="shared" si="23"/>
        <v> </v>
      </c>
      <c r="T74" s="171"/>
      <c r="U74" s="29" t="e">
        <f t="shared" si="21"/>
        <v>#NUM!</v>
      </c>
      <c r="V74" s="30">
        <f t="shared" si="26"/>
        <v>0</v>
      </c>
      <c r="W74" s="30">
        <f t="shared" si="27"/>
        <v>0</v>
      </c>
      <c r="X74" s="30">
        <f t="shared" si="28"/>
        <v>0</v>
      </c>
      <c r="Y74" s="31">
        <f t="shared" si="32"/>
        <v>0</v>
      </c>
      <c r="Z74" s="30">
        <f t="shared" si="29"/>
        <v>0</v>
      </c>
      <c r="AA74" s="30">
        <f t="shared" si="30"/>
        <v>0</v>
      </c>
      <c r="AB74" s="30">
        <f t="shared" si="31"/>
        <v>0</v>
      </c>
      <c r="AC74" s="31">
        <f t="shared" si="33"/>
        <v>0</v>
      </c>
    </row>
    <row r="75" spans="1:29" s="164" customFormat="1" ht="12.75" customHeight="1" hidden="1">
      <c r="A75" s="15"/>
      <c r="B75" s="75"/>
      <c r="C75" s="15"/>
      <c r="D75" s="16"/>
      <c r="E75" s="28"/>
      <c r="F75" s="177"/>
      <c r="G75" s="173"/>
      <c r="H75" s="170"/>
      <c r="I75" s="175"/>
      <c r="J75" s="179"/>
      <c r="K75" s="183"/>
      <c r="L75" s="177"/>
      <c r="M75" s="173"/>
      <c r="N75" s="180"/>
      <c r="O75" s="173"/>
      <c r="P75" s="180"/>
      <c r="Q75" s="185"/>
      <c r="R75" s="27">
        <f t="shared" si="22"/>
      </c>
      <c r="S75" s="70" t="str">
        <f t="shared" si="23"/>
        <v> </v>
      </c>
      <c r="T75" s="171"/>
      <c r="U75" s="29" t="e">
        <f t="shared" si="21"/>
        <v>#NUM!</v>
      </c>
      <c r="V75" s="30">
        <f t="shared" si="26"/>
        <v>0</v>
      </c>
      <c r="W75" s="30">
        <f t="shared" si="27"/>
        <v>0</v>
      </c>
      <c r="X75" s="30">
        <f t="shared" si="28"/>
        <v>0</v>
      </c>
      <c r="Y75" s="31">
        <f>IF(AND(V75&lt;0,W75&lt;0,X75&lt;0),0,MAX(V75:X75))</f>
        <v>0</v>
      </c>
      <c r="Z75" s="30">
        <f t="shared" si="29"/>
        <v>0</v>
      </c>
      <c r="AA75" s="30">
        <f t="shared" si="30"/>
        <v>0</v>
      </c>
      <c r="AB75" s="30">
        <f t="shared" si="31"/>
        <v>0</v>
      </c>
      <c r="AC75" s="31">
        <f>IF(AND(Z75&lt;0,AA75&lt;0,AB75&lt;0),0,MAX(Z75:AB75))</f>
        <v>0</v>
      </c>
    </row>
    <row r="76" spans="1:29" s="164" customFormat="1" ht="12.75" customHeight="1" hidden="1">
      <c r="A76" s="55"/>
      <c r="B76" s="75"/>
      <c r="C76" s="15"/>
      <c r="D76" s="16"/>
      <c r="E76" s="28"/>
      <c r="F76" s="177"/>
      <c r="G76" s="173"/>
      <c r="H76" s="170"/>
      <c r="I76" s="175"/>
      <c r="J76" s="179"/>
      <c r="K76" s="183"/>
      <c r="L76" s="177"/>
      <c r="M76" s="173"/>
      <c r="N76" s="180"/>
      <c r="O76" s="173"/>
      <c r="P76" s="180"/>
      <c r="Q76" s="185"/>
      <c r="R76" s="27">
        <f t="shared" si="22"/>
      </c>
      <c r="S76" s="70" t="str">
        <f t="shared" si="23"/>
        <v> </v>
      </c>
      <c r="U76" s="29" t="e">
        <f t="shared" si="21"/>
        <v>#NUM!</v>
      </c>
      <c r="V76" s="30">
        <f t="shared" si="26"/>
        <v>0</v>
      </c>
      <c r="W76" s="30">
        <f t="shared" si="27"/>
        <v>0</v>
      </c>
      <c r="X76" s="30">
        <f t="shared" si="28"/>
        <v>0</v>
      </c>
      <c r="Y76" s="31">
        <f>IF(AND(V76&lt;0,W76&lt;0,X76&lt;0),0,MAX(V76:X76))</f>
        <v>0</v>
      </c>
      <c r="Z76" s="30">
        <f t="shared" si="29"/>
        <v>0</v>
      </c>
      <c r="AA76" s="30">
        <f t="shared" si="30"/>
        <v>0</v>
      </c>
      <c r="AB76" s="30">
        <f t="shared" si="31"/>
        <v>0</v>
      </c>
      <c r="AC76" s="31">
        <f>IF(AND(Z76&lt;0,AA76&lt;0,AB76&lt;0),0,MAX(Z76:AB76))</f>
        <v>0</v>
      </c>
    </row>
    <row r="77" spans="1:29" s="164" customFormat="1" ht="12.75" customHeight="1" hidden="1">
      <c r="A77" s="35"/>
      <c r="B77" s="77"/>
      <c r="C77" s="37"/>
      <c r="D77" s="36"/>
      <c r="E77" s="48"/>
      <c r="F77" s="178"/>
      <c r="G77" s="174"/>
      <c r="H77" s="172"/>
      <c r="I77" s="176"/>
      <c r="J77" s="181"/>
      <c r="K77" s="184"/>
      <c r="L77" s="178"/>
      <c r="M77" s="174"/>
      <c r="N77" s="182"/>
      <c r="O77" s="174"/>
      <c r="P77" s="182"/>
      <c r="Q77" s="186"/>
      <c r="R77" s="47">
        <f>IF(ISBLANK(E77)=TRUE,"",(Y77+AC77))</f>
      </c>
      <c r="S77" s="71" t="str">
        <f>IF(ISBLANK(E77)=TRUE," ",ROUND(U77*R77,2))</f>
        <v> </v>
      </c>
      <c r="U77" s="29" t="e">
        <f t="shared" si="21"/>
        <v>#NUM!</v>
      </c>
      <c r="V77" s="81">
        <f t="shared" si="26"/>
        <v>0</v>
      </c>
      <c r="W77" s="81">
        <f t="shared" si="27"/>
        <v>0</v>
      </c>
      <c r="X77" s="81">
        <f t="shared" si="28"/>
        <v>0</v>
      </c>
      <c r="Y77" s="82">
        <f>IF(AND(V77&lt;0,W77&lt;0,X77&lt;0),0,MAX(V77:X77))</f>
        <v>0</v>
      </c>
      <c r="Z77" s="81">
        <f t="shared" si="29"/>
        <v>0</v>
      </c>
      <c r="AA77" s="81">
        <f t="shared" si="30"/>
        <v>0</v>
      </c>
      <c r="AB77" s="81">
        <f t="shared" si="31"/>
        <v>0</v>
      </c>
      <c r="AC77" s="82">
        <f>IF(AND(Z77&lt;0,AA77&lt;0,AB77&lt;0),0,MAX(Z77:AB77))</f>
        <v>0</v>
      </c>
    </row>
    <row r="78" spans="1:29" s="164" customFormat="1" ht="12.75">
      <c r="A78" s="85"/>
      <c r="B78" s="102"/>
      <c r="C78" s="85"/>
      <c r="D78" s="102"/>
      <c r="E78" s="196"/>
      <c r="F78" s="103"/>
      <c r="G78" s="197"/>
      <c r="H78" s="103"/>
      <c r="I78" s="198"/>
      <c r="J78" s="103"/>
      <c r="K78" s="199"/>
      <c r="L78" s="103"/>
      <c r="M78" s="103"/>
      <c r="N78" s="103"/>
      <c r="O78" s="103"/>
      <c r="P78" s="103"/>
      <c r="Q78" s="103"/>
      <c r="R78" s="108"/>
      <c r="S78" s="107"/>
      <c r="U78" s="29"/>
      <c r="V78" s="11"/>
      <c r="W78" s="11"/>
      <c r="X78" s="11"/>
      <c r="Y78" s="12"/>
      <c r="Z78" s="11"/>
      <c r="AA78" s="11"/>
      <c r="AB78" s="11"/>
      <c r="AC78" s="12"/>
    </row>
    <row r="79" spans="1:29" s="164" customFormat="1" ht="12.75" hidden="1">
      <c r="A79" s="62"/>
      <c r="B79" s="200"/>
      <c r="C79" s="200"/>
      <c r="D79" s="200"/>
      <c r="E79" s="201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2"/>
      <c r="V79" s="53"/>
      <c r="W79" s="53"/>
      <c r="X79" s="58"/>
      <c r="Y79" s="59"/>
      <c r="Z79" s="53"/>
      <c r="AA79" s="53"/>
      <c r="AB79" s="53"/>
      <c r="AC79" s="59"/>
    </row>
    <row r="80" spans="1:29" s="164" customFormat="1" ht="12.75" hidden="1">
      <c r="A80" s="62"/>
      <c r="B80" s="200"/>
      <c r="C80" s="200"/>
      <c r="D80" s="200"/>
      <c r="E80" s="201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2"/>
      <c r="V80" s="53"/>
      <c r="W80" s="53"/>
      <c r="X80" s="58"/>
      <c r="Y80" s="59"/>
      <c r="Z80" s="53"/>
      <c r="AA80" s="53"/>
      <c r="AB80" s="53"/>
      <c r="AC80" s="59"/>
    </row>
    <row r="81" spans="1:29" s="164" customFormat="1" ht="12.75" hidden="1">
      <c r="A81" s="62"/>
      <c r="B81" s="203"/>
      <c r="C81" s="204"/>
      <c r="D81" s="205"/>
      <c r="E81" s="206"/>
      <c r="F81" s="207"/>
      <c r="G81" s="208"/>
      <c r="H81" s="207"/>
      <c r="I81" s="209"/>
      <c r="J81" s="210"/>
      <c r="K81" s="208"/>
      <c r="L81" s="207"/>
      <c r="M81" s="200"/>
      <c r="N81" s="200"/>
      <c r="O81" s="200"/>
      <c r="P81" s="200"/>
      <c r="Q81" s="200"/>
      <c r="R81" s="200"/>
      <c r="S81" s="202"/>
      <c r="V81" s="53"/>
      <c r="W81" s="53"/>
      <c r="X81" s="58"/>
      <c r="Y81" s="59"/>
      <c r="Z81" s="53"/>
      <c r="AA81" s="53"/>
      <c r="AB81" s="53"/>
      <c r="AC81" s="59"/>
    </row>
    <row r="82" spans="1:29" s="164" customFormat="1" ht="14.25" customHeight="1">
      <c r="A82" s="62"/>
      <c r="B82" s="211" t="s">
        <v>57</v>
      </c>
      <c r="C82" s="187"/>
      <c r="D82" s="212" t="s">
        <v>58</v>
      </c>
      <c r="E82" s="213"/>
      <c r="F82" s="187"/>
      <c r="G82" s="187"/>
      <c r="H82" s="187"/>
      <c r="I82" s="187"/>
      <c r="J82" s="187"/>
      <c r="K82" s="187"/>
      <c r="L82" s="187"/>
      <c r="M82" s="200"/>
      <c r="N82" s="200"/>
      <c r="O82" s="200"/>
      <c r="P82" s="200"/>
      <c r="Q82" s="200"/>
      <c r="R82" s="200"/>
      <c r="S82" s="202"/>
      <c r="V82" s="53"/>
      <c r="W82" s="53"/>
      <c r="X82" s="58"/>
      <c r="Y82" s="59"/>
      <c r="Z82" s="53"/>
      <c r="AA82" s="53"/>
      <c r="AB82" s="53"/>
      <c r="AC82" s="59"/>
    </row>
    <row r="83" spans="1:29" s="164" customFormat="1" ht="12.75">
      <c r="A83" s="62"/>
      <c r="B83" s="214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200"/>
      <c r="N83" s="200"/>
      <c r="O83" s="200"/>
      <c r="P83" s="200"/>
      <c r="Q83" s="200"/>
      <c r="R83" s="200"/>
      <c r="S83" s="202"/>
      <c r="V83" s="53"/>
      <c r="W83" s="53"/>
      <c r="X83" s="58"/>
      <c r="Y83" s="59"/>
      <c r="Z83" s="53"/>
      <c r="AA83" s="53"/>
      <c r="AB83" s="53"/>
      <c r="AC83" s="59"/>
    </row>
    <row r="84" spans="1:29" s="164" customFormat="1" ht="12.75">
      <c r="A84" s="62"/>
      <c r="B84" s="190" t="s">
        <v>79</v>
      </c>
      <c r="C84" s="187"/>
      <c r="D84" s="191" t="s">
        <v>80</v>
      </c>
      <c r="E84" s="192"/>
      <c r="F84" s="246" t="s">
        <v>81</v>
      </c>
      <c r="G84" s="246"/>
      <c r="H84" s="246"/>
      <c r="I84" s="246"/>
      <c r="J84" s="246"/>
      <c r="K84" s="246"/>
      <c r="L84" s="246"/>
      <c r="M84" s="200"/>
      <c r="N84" s="246" t="s">
        <v>82</v>
      </c>
      <c r="O84" s="246"/>
      <c r="P84" s="246"/>
      <c r="Q84" s="246"/>
      <c r="R84" s="246"/>
      <c r="S84" s="246"/>
      <c r="V84" s="53"/>
      <c r="W84" s="53"/>
      <c r="X84" s="58"/>
      <c r="Y84" s="59"/>
      <c r="Z84" s="53"/>
      <c r="AA84" s="53"/>
      <c r="AB84" s="53"/>
      <c r="AC84" s="59"/>
    </row>
    <row r="85" spans="1:29" s="164" customFormat="1" ht="12.75">
      <c r="A85" s="62"/>
      <c r="B85" s="194"/>
      <c r="C85" s="215"/>
      <c r="D85" s="195"/>
      <c r="E85" s="216"/>
      <c r="F85" s="245"/>
      <c r="G85" s="245"/>
      <c r="H85" s="245"/>
      <c r="I85" s="245"/>
      <c r="J85" s="245"/>
      <c r="K85" s="245"/>
      <c r="L85" s="245"/>
      <c r="M85" s="215"/>
      <c r="N85" s="245"/>
      <c r="O85" s="245"/>
      <c r="P85" s="245"/>
      <c r="Q85" s="245"/>
      <c r="R85" s="245"/>
      <c r="S85" s="245"/>
      <c r="V85" s="53"/>
      <c r="W85" s="53"/>
      <c r="X85" s="58"/>
      <c r="Y85" s="59"/>
      <c r="Z85" s="53"/>
      <c r="AA85" s="53"/>
      <c r="AB85" s="53"/>
      <c r="AC85" s="59"/>
    </row>
    <row r="86" spans="1:29" s="164" customFormat="1" ht="12.75">
      <c r="A86" s="62"/>
      <c r="B86" s="187"/>
      <c r="C86" s="187"/>
      <c r="D86" s="188"/>
      <c r="E86" s="189"/>
      <c r="F86" s="188"/>
      <c r="G86" s="188"/>
      <c r="H86" s="189"/>
      <c r="I86" s="188"/>
      <c r="J86" s="187"/>
      <c r="K86" s="189"/>
      <c r="L86" s="189"/>
      <c r="M86" s="200"/>
      <c r="N86" s="200"/>
      <c r="O86" s="200"/>
      <c r="P86" s="200"/>
      <c r="Q86" s="200"/>
      <c r="R86" s="200"/>
      <c r="S86" s="202"/>
      <c r="V86" s="53"/>
      <c r="W86" s="53"/>
      <c r="X86" s="58"/>
      <c r="Y86" s="59"/>
      <c r="Z86" s="53"/>
      <c r="AA86" s="53"/>
      <c r="AB86" s="53"/>
      <c r="AC86" s="59"/>
    </row>
    <row r="87" spans="1:29" s="164" customFormat="1" ht="12.75">
      <c r="A87" s="62"/>
      <c r="B87" s="211" t="s">
        <v>59</v>
      </c>
      <c r="C87" s="187"/>
      <c r="D87" s="217" t="s">
        <v>84</v>
      </c>
      <c r="E87" s="192"/>
      <c r="F87" s="190"/>
      <c r="G87" s="190"/>
      <c r="H87" s="190"/>
      <c r="I87" s="190"/>
      <c r="J87" s="193"/>
      <c r="K87" s="191"/>
      <c r="L87" s="191"/>
      <c r="M87" s="200"/>
      <c r="N87" s="247"/>
      <c r="O87" s="247"/>
      <c r="P87" s="247"/>
      <c r="Q87" s="247"/>
      <c r="R87" s="247"/>
      <c r="S87" s="247"/>
      <c r="V87" s="53"/>
      <c r="W87" s="53"/>
      <c r="X87" s="58"/>
      <c r="Y87" s="59"/>
      <c r="Z87" s="53"/>
      <c r="AA87" s="53"/>
      <c r="AB87" s="53"/>
      <c r="AC87" s="59"/>
    </row>
    <row r="88" spans="1:29" s="164" customFormat="1" ht="12.75">
      <c r="A88" s="62"/>
      <c r="B88" s="187"/>
      <c r="C88" s="187"/>
      <c r="D88" s="216"/>
      <c r="E88" s="216"/>
      <c r="F88" s="245"/>
      <c r="G88" s="245"/>
      <c r="H88" s="245"/>
      <c r="I88" s="245"/>
      <c r="J88" s="245"/>
      <c r="K88" s="245"/>
      <c r="L88" s="245"/>
      <c r="M88" s="215"/>
      <c r="N88" s="245"/>
      <c r="O88" s="245"/>
      <c r="P88" s="245"/>
      <c r="Q88" s="245"/>
      <c r="R88" s="245"/>
      <c r="S88" s="245"/>
      <c r="V88" s="53"/>
      <c r="W88" s="53"/>
      <c r="X88" s="58"/>
      <c r="Y88" s="59"/>
      <c r="Z88" s="53"/>
      <c r="AA88" s="53"/>
      <c r="AB88" s="53"/>
      <c r="AC88" s="59"/>
    </row>
    <row r="89" spans="1:29" s="164" customFormat="1" ht="12.75">
      <c r="A89" s="62"/>
      <c r="B89" s="187"/>
      <c r="C89" s="187"/>
      <c r="D89" s="188"/>
      <c r="E89" s="189"/>
      <c r="F89" s="188"/>
      <c r="G89" s="188"/>
      <c r="H89" s="189"/>
      <c r="I89" s="188"/>
      <c r="J89" s="187"/>
      <c r="K89" s="189"/>
      <c r="L89" s="189"/>
      <c r="M89" s="200"/>
      <c r="N89" s="200"/>
      <c r="O89" s="200"/>
      <c r="P89" s="200"/>
      <c r="Q89" s="200"/>
      <c r="R89" s="200"/>
      <c r="S89" s="202"/>
      <c r="V89" s="53"/>
      <c r="W89" s="53"/>
      <c r="X89" s="58"/>
      <c r="Y89" s="59"/>
      <c r="Z89" s="53"/>
      <c r="AA89" s="53"/>
      <c r="AB89" s="53"/>
      <c r="AC89" s="59"/>
    </row>
    <row r="90" spans="1:29" s="164" customFormat="1" ht="12.75">
      <c r="A90" s="62"/>
      <c r="B90" s="190" t="s">
        <v>83</v>
      </c>
      <c r="C90" s="187"/>
      <c r="D90" s="191" t="s">
        <v>85</v>
      </c>
      <c r="E90" s="192"/>
      <c r="F90" s="190"/>
      <c r="G90" s="190"/>
      <c r="H90" s="190"/>
      <c r="I90" s="190"/>
      <c r="J90" s="193"/>
      <c r="K90" s="191"/>
      <c r="L90" s="191"/>
      <c r="M90" s="200"/>
      <c r="N90" s="247"/>
      <c r="O90" s="247"/>
      <c r="P90" s="247"/>
      <c r="Q90" s="247"/>
      <c r="R90" s="247"/>
      <c r="S90" s="247"/>
      <c r="V90" s="53"/>
      <c r="W90" s="53"/>
      <c r="X90" s="58"/>
      <c r="Y90" s="59"/>
      <c r="Z90" s="53"/>
      <c r="AA90" s="53"/>
      <c r="AB90" s="53"/>
      <c r="AC90" s="59"/>
    </row>
    <row r="91" spans="1:29" s="164" customFormat="1" ht="12.75">
      <c r="A91" s="62"/>
      <c r="B91" s="194"/>
      <c r="C91" s="187"/>
      <c r="D91" s="195"/>
      <c r="E91" s="216"/>
      <c r="F91" s="245"/>
      <c r="G91" s="245"/>
      <c r="H91" s="245"/>
      <c r="I91" s="245"/>
      <c r="J91" s="245"/>
      <c r="K91" s="245"/>
      <c r="L91" s="245"/>
      <c r="M91" s="215"/>
      <c r="N91" s="248"/>
      <c r="O91" s="248"/>
      <c r="P91" s="248"/>
      <c r="Q91" s="248"/>
      <c r="R91" s="248"/>
      <c r="S91" s="248"/>
      <c r="V91" s="53"/>
      <c r="W91" s="53"/>
      <c r="X91" s="58"/>
      <c r="Y91" s="59"/>
      <c r="Z91" s="53"/>
      <c r="AA91" s="53"/>
      <c r="AB91" s="53"/>
      <c r="AC91" s="59"/>
    </row>
    <row r="92" spans="1:29" s="164" customFormat="1" ht="12.75">
      <c r="A92" s="62"/>
      <c r="B92" s="200"/>
      <c r="C92" s="200"/>
      <c r="D92" s="200"/>
      <c r="E92" s="201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2"/>
      <c r="V92" s="53"/>
      <c r="W92" s="53"/>
      <c r="X92" s="58"/>
      <c r="Y92" s="59"/>
      <c r="Z92" s="53"/>
      <c r="AA92" s="53"/>
      <c r="AB92" s="53"/>
      <c r="AC92" s="59"/>
    </row>
    <row r="93" spans="1:29" s="164" customFormat="1" ht="12.75">
      <c r="A93" s="53"/>
      <c r="E93" s="165"/>
      <c r="S93" s="166"/>
      <c r="V93" s="53"/>
      <c r="W93" s="53"/>
      <c r="X93" s="58"/>
      <c r="Y93" s="59"/>
      <c r="Z93" s="53"/>
      <c r="AA93" s="53"/>
      <c r="AB93" s="53"/>
      <c r="AC93" s="59"/>
    </row>
    <row r="94" spans="1:29" s="164" customFormat="1" ht="12.75">
      <c r="A94" s="53"/>
      <c r="E94" s="165"/>
      <c r="S94" s="166"/>
      <c r="V94" s="53"/>
      <c r="W94" s="53"/>
      <c r="X94" s="58"/>
      <c r="Y94" s="59"/>
      <c r="Z94" s="53"/>
      <c r="AA94" s="53"/>
      <c r="AB94" s="53"/>
      <c r="AC94" s="59"/>
    </row>
    <row r="95" spans="1:29" s="164" customFormat="1" ht="12.75">
      <c r="A95" s="53"/>
      <c r="E95" s="165"/>
      <c r="S95" s="166"/>
      <c r="V95" s="53"/>
      <c r="W95" s="53"/>
      <c r="X95" s="58"/>
      <c r="Y95" s="59"/>
      <c r="Z95" s="53"/>
      <c r="AA95" s="53"/>
      <c r="AB95" s="53"/>
      <c r="AC95" s="59"/>
    </row>
    <row r="96" spans="1:29" s="164" customFormat="1" ht="12.75">
      <c r="A96" s="53"/>
      <c r="E96" s="165"/>
      <c r="S96" s="166"/>
      <c r="V96" s="53"/>
      <c r="W96" s="53"/>
      <c r="X96" s="58"/>
      <c r="Y96" s="59"/>
      <c r="Z96" s="53"/>
      <c r="AA96" s="53"/>
      <c r="AB96" s="53"/>
      <c r="AC96" s="59"/>
    </row>
    <row r="97" spans="1:29" s="164" customFormat="1" ht="12.75">
      <c r="A97" s="53"/>
      <c r="E97" s="165"/>
      <c r="S97" s="166"/>
      <c r="V97" s="53"/>
      <c r="W97" s="53"/>
      <c r="X97" s="58"/>
      <c r="Y97" s="59"/>
      <c r="Z97" s="53"/>
      <c r="AA97" s="53"/>
      <c r="AB97" s="53"/>
      <c r="AC97" s="59"/>
    </row>
    <row r="98" spans="1:29" s="164" customFormat="1" ht="12.75">
      <c r="A98" s="53"/>
      <c r="E98" s="165"/>
      <c r="S98" s="166"/>
      <c r="V98" s="53"/>
      <c r="W98" s="53"/>
      <c r="X98" s="58"/>
      <c r="Y98" s="59"/>
      <c r="Z98" s="53"/>
      <c r="AA98" s="53"/>
      <c r="AB98" s="53"/>
      <c r="AC98" s="59"/>
    </row>
    <row r="99" spans="1:29" s="164" customFormat="1" ht="12.75">
      <c r="A99" s="53"/>
      <c r="E99" s="165"/>
      <c r="S99" s="166"/>
      <c r="V99" s="53"/>
      <c r="W99" s="53"/>
      <c r="X99" s="58"/>
      <c r="Y99" s="59"/>
      <c r="Z99" s="53"/>
      <c r="AA99" s="53"/>
      <c r="AB99" s="53"/>
      <c r="AC99" s="59"/>
    </row>
    <row r="100" spans="1:29" s="164" customFormat="1" ht="12.75">
      <c r="A100" s="53"/>
      <c r="E100" s="165"/>
      <c r="S100" s="166"/>
      <c r="V100" s="53"/>
      <c r="W100" s="53"/>
      <c r="X100" s="58"/>
      <c r="Y100" s="59"/>
      <c r="Z100" s="53"/>
      <c r="AA100" s="53"/>
      <c r="AB100" s="53"/>
      <c r="AC100" s="59"/>
    </row>
    <row r="101" spans="1:29" s="164" customFormat="1" ht="12.75">
      <c r="A101" s="53"/>
      <c r="E101" s="165"/>
      <c r="S101" s="166"/>
      <c r="V101" s="53"/>
      <c r="W101" s="53"/>
      <c r="X101" s="58"/>
      <c r="Y101" s="59"/>
      <c r="Z101" s="53"/>
      <c r="AA101" s="53"/>
      <c r="AB101" s="53"/>
      <c r="AC101" s="59"/>
    </row>
    <row r="102" spans="1:29" s="164" customFormat="1" ht="12.75">
      <c r="A102" s="53"/>
      <c r="E102" s="165"/>
      <c r="S102" s="166"/>
      <c r="V102" s="53"/>
      <c r="W102" s="53"/>
      <c r="X102" s="58"/>
      <c r="Y102" s="59"/>
      <c r="Z102" s="53"/>
      <c r="AA102" s="53"/>
      <c r="AB102" s="53"/>
      <c r="AC102" s="59"/>
    </row>
    <row r="103" spans="1:29" s="164" customFormat="1" ht="12.75">
      <c r="A103" s="53"/>
      <c r="E103" s="165"/>
      <c r="S103" s="166"/>
      <c r="V103" s="53"/>
      <c r="W103" s="53"/>
      <c r="X103" s="58"/>
      <c r="Y103" s="59"/>
      <c r="Z103" s="53"/>
      <c r="AA103" s="53"/>
      <c r="AB103" s="53"/>
      <c r="AC103" s="59"/>
    </row>
    <row r="104" spans="1:29" s="164" customFormat="1" ht="12.75">
      <c r="A104" s="53"/>
      <c r="E104" s="165"/>
      <c r="S104" s="166"/>
      <c r="V104" s="53"/>
      <c r="W104" s="53"/>
      <c r="X104" s="58"/>
      <c r="Y104" s="59"/>
      <c r="Z104" s="53"/>
      <c r="AA104" s="53"/>
      <c r="AB104" s="53"/>
      <c r="AC104" s="59"/>
    </row>
    <row r="105" spans="1:29" s="164" customFormat="1" ht="12.75">
      <c r="A105" s="53"/>
      <c r="E105" s="165"/>
      <c r="S105" s="166"/>
      <c r="V105" s="53"/>
      <c r="W105" s="53"/>
      <c r="X105" s="58"/>
      <c r="Y105" s="59"/>
      <c r="Z105" s="53"/>
      <c r="AA105" s="53"/>
      <c r="AB105" s="53"/>
      <c r="AC105" s="59"/>
    </row>
    <row r="106" spans="1:29" s="164" customFormat="1" ht="12.75">
      <c r="A106" s="53"/>
      <c r="E106" s="165"/>
      <c r="S106" s="166"/>
      <c r="V106" s="53"/>
      <c r="W106" s="53"/>
      <c r="X106" s="58"/>
      <c r="Y106" s="59"/>
      <c r="Z106" s="53"/>
      <c r="AA106" s="53"/>
      <c r="AB106" s="53"/>
      <c r="AC106" s="59"/>
    </row>
    <row r="107" spans="1:29" s="164" customFormat="1" ht="12.75">
      <c r="A107" s="53"/>
      <c r="E107" s="165"/>
      <c r="S107" s="166"/>
      <c r="V107" s="53"/>
      <c r="W107" s="53"/>
      <c r="X107" s="58"/>
      <c r="Y107" s="59"/>
      <c r="Z107" s="53"/>
      <c r="AA107" s="53"/>
      <c r="AB107" s="53"/>
      <c r="AC107" s="59"/>
    </row>
    <row r="108" spans="1:29" s="164" customFormat="1" ht="12.75">
      <c r="A108" s="53"/>
      <c r="E108" s="165"/>
      <c r="S108" s="166"/>
      <c r="V108" s="53"/>
      <c r="W108" s="53"/>
      <c r="X108" s="58"/>
      <c r="Y108" s="59"/>
      <c r="Z108" s="53"/>
      <c r="AA108" s="53"/>
      <c r="AB108" s="53"/>
      <c r="AC108" s="59"/>
    </row>
    <row r="109" spans="1:29" s="164" customFormat="1" ht="12.75">
      <c r="A109" s="53"/>
      <c r="E109" s="165"/>
      <c r="S109" s="166"/>
      <c r="V109" s="53"/>
      <c r="W109" s="53"/>
      <c r="X109" s="58"/>
      <c r="Y109" s="59"/>
      <c r="Z109" s="53"/>
      <c r="AA109" s="53"/>
      <c r="AB109" s="53"/>
      <c r="AC109" s="59"/>
    </row>
    <row r="110" spans="1:29" s="164" customFormat="1" ht="12.75">
      <c r="A110" s="53"/>
      <c r="E110" s="165"/>
      <c r="S110" s="166"/>
      <c r="V110" s="53"/>
      <c r="W110" s="53"/>
      <c r="X110" s="58"/>
      <c r="Y110" s="59"/>
      <c r="Z110" s="53"/>
      <c r="AA110" s="53"/>
      <c r="AB110" s="53"/>
      <c r="AC110" s="59"/>
    </row>
    <row r="111" spans="1:29" s="164" customFormat="1" ht="12.75">
      <c r="A111" s="53"/>
      <c r="E111" s="165"/>
      <c r="S111" s="166"/>
      <c r="V111" s="53"/>
      <c r="W111" s="53"/>
      <c r="X111" s="58"/>
      <c r="Y111" s="59"/>
      <c r="Z111" s="53"/>
      <c r="AA111" s="53"/>
      <c r="AB111" s="53"/>
      <c r="AC111" s="59"/>
    </row>
    <row r="112" spans="1:29" s="164" customFormat="1" ht="12.75">
      <c r="A112" s="53"/>
      <c r="E112" s="165"/>
      <c r="S112" s="166"/>
      <c r="V112" s="53"/>
      <c r="W112" s="53"/>
      <c r="X112" s="58"/>
      <c r="Y112" s="59"/>
      <c r="Z112" s="53"/>
      <c r="AA112" s="53"/>
      <c r="AB112" s="53"/>
      <c r="AC112" s="59"/>
    </row>
  </sheetData>
  <sheetProtection/>
  <mergeCells count="42">
    <mergeCell ref="F85:L85"/>
    <mergeCell ref="F88:L88"/>
    <mergeCell ref="F91:L91"/>
    <mergeCell ref="N84:S84"/>
    <mergeCell ref="N87:S87"/>
    <mergeCell ref="N85:S85"/>
    <mergeCell ref="N88:S88"/>
    <mergeCell ref="N91:S91"/>
    <mergeCell ref="N90:S90"/>
    <mergeCell ref="F84:L84"/>
    <mergeCell ref="S37:S38"/>
    <mergeCell ref="F38:G38"/>
    <mergeCell ref="L37:Q37"/>
    <mergeCell ref="H38:I38"/>
    <mergeCell ref="J38:K38"/>
    <mergeCell ref="L38:M38"/>
    <mergeCell ref="N38:O38"/>
    <mergeCell ref="F37:K37"/>
    <mergeCell ref="R37:R38"/>
    <mergeCell ref="A37:A38"/>
    <mergeCell ref="B37:B38"/>
    <mergeCell ref="C37:C38"/>
    <mergeCell ref="D37:D38"/>
    <mergeCell ref="P38:Q38"/>
    <mergeCell ref="E37:E38"/>
    <mergeCell ref="E7:E8"/>
    <mergeCell ref="F7:K7"/>
    <mergeCell ref="L7:Q7"/>
    <mergeCell ref="R7:R8"/>
    <mergeCell ref="N8:O8"/>
    <mergeCell ref="P8:Q8"/>
    <mergeCell ref="L8:M8"/>
    <mergeCell ref="A1:S1"/>
    <mergeCell ref="A2:S2"/>
    <mergeCell ref="A7:A8"/>
    <mergeCell ref="B7:B8"/>
    <mergeCell ref="C7:C8"/>
    <mergeCell ref="S7:S8"/>
    <mergeCell ref="F8:G8"/>
    <mergeCell ref="H8:I8"/>
    <mergeCell ref="J8:K8"/>
    <mergeCell ref="D7:D8"/>
  </mergeCells>
  <conditionalFormatting sqref="L9:L33 L39:L78">
    <cfRule type="cellIs" priority="14" dxfId="2" operator="equal" stopIfTrue="1">
      <formula>IF(SIGN($Z9)=1,$AC9,0)</formula>
    </cfRule>
    <cfRule type="expression" priority="15" dxfId="3" stopIfTrue="1">
      <formula>IF($Z9&lt;0,$Z9,0)</formula>
    </cfRule>
    <cfRule type="expression" priority="16" dxfId="1" stopIfTrue="1">
      <formula>IF($Z9&gt;0,$Z9,0)</formula>
    </cfRule>
  </conditionalFormatting>
  <conditionalFormatting sqref="N9:N33 N39:N78">
    <cfRule type="cellIs" priority="17" dxfId="2" operator="equal" stopIfTrue="1">
      <formula>IF(SIGN($AA9)=1,$AC9,0)</formula>
    </cfRule>
    <cfRule type="expression" priority="18" dxfId="3" stopIfTrue="1">
      <formula>IF($AA9&lt;0,$AA9,0)</formula>
    </cfRule>
    <cfRule type="expression" priority="19" dxfId="1" stopIfTrue="1">
      <formula>IF($AA9&gt;0,$AA9,0)</formula>
    </cfRule>
  </conditionalFormatting>
  <conditionalFormatting sqref="P9:P33 P39:P78">
    <cfRule type="cellIs" priority="20" dxfId="2" operator="equal" stopIfTrue="1">
      <formula>IF(SIGN($AB9)=1,$AC9,0)</formula>
    </cfRule>
    <cfRule type="expression" priority="21" dxfId="3" stopIfTrue="1">
      <formula>IF($AB9&lt;0,$AB9,0)</formula>
    </cfRule>
    <cfRule type="expression" priority="22" dxfId="1" stopIfTrue="1">
      <formula>IF($AB9&gt;0,$AB9,0)</formula>
    </cfRule>
  </conditionalFormatting>
  <conditionalFormatting sqref="F9:F33 F39:F78">
    <cfRule type="expression" priority="23" dxfId="3" stopIfTrue="1">
      <formula>IF($V9&lt;0,$V9,0)</formula>
    </cfRule>
    <cfRule type="cellIs" priority="24" dxfId="2" operator="equal" stopIfTrue="1">
      <formula>IF(SIGN($V9)=1,$Y9,0)</formula>
    </cfRule>
    <cfRule type="expression" priority="25" dxfId="1" stopIfTrue="1">
      <formula>IF($V9&gt;0,$V9,0)</formula>
    </cfRule>
  </conditionalFormatting>
  <conditionalFormatting sqref="H9:H33 H39:H78">
    <cfRule type="cellIs" priority="26" dxfId="2" operator="equal" stopIfTrue="1">
      <formula>IF(SIGN($W9)=1,$Y9,0)</formula>
    </cfRule>
    <cfRule type="expression" priority="27" dxfId="3" stopIfTrue="1">
      <formula>IF($W9&lt;0,$W9,0)</formula>
    </cfRule>
    <cfRule type="expression" priority="28" dxfId="1" stopIfTrue="1">
      <formula>IF($W9&gt;0,$W9,0)</formula>
    </cfRule>
  </conditionalFormatting>
  <conditionalFormatting sqref="J9:J33 J39:J78">
    <cfRule type="expression" priority="29" dxfId="3" stopIfTrue="1">
      <formula>IF($X9&lt;0,$X9,0)</formula>
    </cfRule>
    <cfRule type="cellIs" priority="30" dxfId="2" operator="equal" stopIfTrue="1">
      <formula>IF(SIGN($X9)=1,$Y9,0)</formula>
    </cfRule>
    <cfRule type="expression" priority="31" dxfId="1" stopIfTrue="1">
      <formula>IF($X9&gt;0,$X9,0)</formula>
    </cfRule>
  </conditionalFormatting>
  <conditionalFormatting sqref="I9:I33 I39:I78 O39:O78 Q39:Q78 M39:M78 K39:K78">
    <cfRule type="cellIs" priority="32" dxfId="0" operator="lessThan" stopIfTrue="1">
      <formula>0</formula>
    </cfRule>
  </conditionalFormatting>
  <conditionalFormatting sqref="G39:G78">
    <cfRule type="cellIs" priority="33" dxfId="32" operator="equal" stopIfTrue="1">
      <formula>"""o"""</formula>
    </cfRule>
  </conditionalFormatting>
  <conditionalFormatting sqref="L81">
    <cfRule type="cellIs" priority="1" dxfId="21" operator="equal" stopIfTrue="1">
      <formula>IF(SIGN($AA81)=1,$AD81,0)</formula>
    </cfRule>
    <cfRule type="expression" priority="2" dxfId="3" stopIfTrue="1">
      <formula>IF($AA81&lt;0,$AA81,0)</formula>
    </cfRule>
    <cfRule type="expression" priority="3" dxfId="20" stopIfTrue="1">
      <formula>IF($AA81&gt;0,$AA81,0)</formula>
    </cfRule>
  </conditionalFormatting>
  <conditionalFormatting sqref="F81">
    <cfRule type="expression" priority="4" dxfId="3" stopIfTrue="1">
      <formula>IF($W81&lt;0,$W81,0)</formula>
    </cfRule>
    <cfRule type="cellIs" priority="5" dxfId="21" operator="equal" stopIfTrue="1">
      <formula>IF(SIGN($W81)=1,$Z81,0)</formula>
    </cfRule>
    <cfRule type="expression" priority="6" dxfId="20" stopIfTrue="1">
      <formula>IF($W81&gt;0,$W81,0)</formula>
    </cfRule>
  </conditionalFormatting>
  <conditionalFormatting sqref="H81">
    <cfRule type="cellIs" priority="7" dxfId="21" operator="equal" stopIfTrue="1">
      <formula>IF(SIGN($X81)=1,$Z81,0)</formula>
    </cfRule>
    <cfRule type="expression" priority="8" dxfId="3" stopIfTrue="1">
      <formula>IF($X81&lt;0,$X81,0)</formula>
    </cfRule>
    <cfRule type="expression" priority="9" dxfId="20" stopIfTrue="1">
      <formula>IF($X81&gt;0,$X81,0)</formula>
    </cfRule>
  </conditionalFormatting>
  <conditionalFormatting sqref="J81">
    <cfRule type="expression" priority="10" dxfId="3" stopIfTrue="1">
      <formula>IF($Y81&lt;0,$Y81,0)</formula>
    </cfRule>
    <cfRule type="cellIs" priority="11" dxfId="21" operator="equal" stopIfTrue="1">
      <formula>IF(SIGN($Y81)=1,$Z81,0)</formula>
    </cfRule>
    <cfRule type="expression" priority="12" dxfId="20" stopIfTrue="1">
      <formula>IF($Y81&gt;0,$Y81,0)</formula>
    </cfRule>
  </conditionalFormatting>
  <conditionalFormatting sqref="I81">
    <cfRule type="cellIs" priority="13" dxfId="0" operator="lessThan" stopIfTrue="1">
      <formula>0</formula>
    </cfRule>
  </conditionalFormatting>
  <printOptions/>
  <pageMargins left="0.1968503937007874" right="0.1968503937007874" top="0.3937007874015748" bottom="0.5905511811023623" header="0.3149606299212598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S41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3.421875" style="0" customWidth="1"/>
    <col min="2" max="2" width="20.7109375" style="0" customWidth="1"/>
    <col min="3" max="3" width="6.421875" style="0" customWidth="1"/>
    <col min="4" max="4" width="23.57421875" style="0" customWidth="1"/>
    <col min="5" max="9" width="5.7109375" style="0" customWidth="1"/>
    <col min="10" max="10" width="5.421875" style="0" customWidth="1"/>
  </cols>
  <sheetData>
    <row r="1" spans="1:19" ht="23.25">
      <c r="A1" s="252" t="s">
        <v>16</v>
      </c>
      <c r="B1" s="253"/>
      <c r="C1" s="253"/>
      <c r="D1" s="253"/>
      <c r="E1" s="253"/>
      <c r="F1" s="253"/>
      <c r="G1" s="253"/>
      <c r="H1" s="253"/>
      <c r="I1" s="253"/>
      <c r="J1" s="253"/>
      <c r="K1" s="63"/>
      <c r="L1" s="63"/>
      <c r="M1" s="63"/>
      <c r="N1" s="63"/>
      <c r="O1" s="63"/>
      <c r="P1" s="63"/>
      <c r="Q1" s="63"/>
      <c r="R1" s="63"/>
      <c r="S1" s="63"/>
    </row>
    <row r="2" spans="1:19" ht="18">
      <c r="A2" s="250" t="s">
        <v>17</v>
      </c>
      <c r="B2" s="251"/>
      <c r="C2" s="251"/>
      <c r="D2" s="251"/>
      <c r="E2" s="251"/>
      <c r="F2" s="251"/>
      <c r="G2" s="251"/>
      <c r="H2" s="251"/>
      <c r="I2" s="251"/>
      <c r="J2" s="93"/>
      <c r="K2" s="64"/>
      <c r="L2" s="64"/>
      <c r="M2" s="64"/>
      <c r="N2" s="64"/>
      <c r="O2" s="64"/>
      <c r="P2" s="64"/>
      <c r="Q2" s="64"/>
      <c r="R2" s="64"/>
      <c r="S2" s="64"/>
    </row>
    <row r="3" spans="1:10" ht="12.75" customHeight="1">
      <c r="A3" s="83"/>
      <c r="B3" s="60"/>
      <c r="C3" s="83"/>
      <c r="D3" s="60"/>
      <c r="E3" s="83"/>
      <c r="F3" s="83"/>
      <c r="G3" s="83"/>
      <c r="H3" s="60"/>
      <c r="I3" s="60"/>
      <c r="J3" s="60"/>
    </row>
    <row r="4" spans="1:10" ht="12.75" customHeight="1">
      <c r="A4" s="83"/>
      <c r="B4" s="60"/>
      <c r="C4" s="83"/>
      <c r="D4" s="60"/>
      <c r="E4" s="83"/>
      <c r="F4" s="83"/>
      <c r="G4" s="83"/>
      <c r="H4" s="60"/>
      <c r="I4" s="60"/>
      <c r="J4" s="60"/>
    </row>
    <row r="5" spans="1:10" ht="12.75" customHeight="1">
      <c r="A5" s="83"/>
      <c r="B5" s="60"/>
      <c r="C5" s="83"/>
      <c r="D5" s="60"/>
      <c r="E5" s="83"/>
      <c r="F5" s="83"/>
      <c r="G5" s="83"/>
      <c r="H5" s="60"/>
      <c r="I5" s="60"/>
      <c r="J5" s="60"/>
    </row>
    <row r="6" spans="1:10" ht="12.75" customHeight="1">
      <c r="A6" s="83"/>
      <c r="B6" s="84" t="s">
        <v>14</v>
      </c>
      <c r="C6" s="83"/>
      <c r="D6" s="60"/>
      <c r="E6" s="83"/>
      <c r="F6" s="83"/>
      <c r="G6" s="83"/>
      <c r="H6" s="60"/>
      <c r="I6" s="60"/>
      <c r="J6" s="60"/>
    </row>
    <row r="7" spans="1:10" ht="7.5" customHeight="1">
      <c r="A7" s="83"/>
      <c r="B7" s="84"/>
      <c r="C7" s="83"/>
      <c r="D7" s="60"/>
      <c r="E7" s="83"/>
      <c r="F7" s="83"/>
      <c r="G7" s="83"/>
      <c r="H7" s="60"/>
      <c r="I7" s="60"/>
      <c r="J7" s="60"/>
    </row>
    <row r="8" spans="1:10" ht="12.75" customHeight="1">
      <c r="A8" s="85">
        <v>1</v>
      </c>
      <c r="B8" s="86" t="e">
        <f>INDEX('protokół zawodów'!$B$9:$AC$33,J8,1)</f>
        <v>#NUM!</v>
      </c>
      <c r="C8" s="87" t="e">
        <f>INDEX('protokół zawodów'!$B$9:$AC$33,J8,2)</f>
        <v>#NUM!</v>
      </c>
      <c r="D8" s="86" t="e">
        <f>INDEX('protokół zawodów'!$B$9:$AC$33,J8,3)</f>
        <v>#NUM!</v>
      </c>
      <c r="E8" s="88" t="e">
        <f>INDEX('protokół zawodów'!$B$9:$AC$33,J8,4)</f>
        <v>#NUM!</v>
      </c>
      <c r="F8" s="89" t="e">
        <f>INDEX('protokół zawodów'!$B$9:$AC$33,J8,25)</f>
        <v>#NUM!</v>
      </c>
      <c r="G8" s="89" t="e">
        <f>INDEX('protokół zawodów'!$B$9:$AC$33,J8,29)</f>
        <v>#NUM!</v>
      </c>
      <c r="H8" s="90" t="e">
        <f>INDEX('protokół zawodów'!$B$9:$AC$33,J8,17)</f>
        <v>#NUM!</v>
      </c>
      <c r="I8" s="91" t="e">
        <f>LARGE('protokół zawodów'!S$9:S$33,1)</f>
        <v>#NUM!</v>
      </c>
      <c r="J8" s="92" t="e">
        <f>MATCH(I8,'protokół zawodów'!$S$9:$S$33,0)</f>
        <v>#NUM!</v>
      </c>
    </row>
    <row r="9" spans="1:10" ht="12.75" customHeight="1">
      <c r="A9" s="85">
        <v>2</v>
      </c>
      <c r="B9" s="86" t="e">
        <f>INDEX('protokół zawodów'!$B$9:$AC$33,J9,1)</f>
        <v>#NUM!</v>
      </c>
      <c r="C9" s="87" t="e">
        <f>INDEX('protokół zawodów'!$B$9:$AC$33,J9,2)</f>
        <v>#NUM!</v>
      </c>
      <c r="D9" s="86" t="e">
        <f>INDEX('protokół zawodów'!$B$9:$AC$33,J9,3)</f>
        <v>#NUM!</v>
      </c>
      <c r="E9" s="88" t="e">
        <f>INDEX('protokół zawodów'!$B$9:$AC$33,J9,4)</f>
        <v>#NUM!</v>
      </c>
      <c r="F9" s="89" t="e">
        <f>INDEX('protokół zawodów'!$B$9:$AC$33,J9,25)</f>
        <v>#NUM!</v>
      </c>
      <c r="G9" s="89" t="e">
        <f>INDEX('protokół zawodów'!$B$9:$AC$33,J9,29)</f>
        <v>#NUM!</v>
      </c>
      <c r="H9" s="90" t="e">
        <f>INDEX('protokół zawodów'!$B$9:$AC$33,J9,17)</f>
        <v>#NUM!</v>
      </c>
      <c r="I9" s="91" t="e">
        <f>LARGE('protokół zawodów'!S$9:S$33,2)</f>
        <v>#NUM!</v>
      </c>
      <c r="J9" s="92" t="e">
        <f>MATCH(I9,'protokół zawodów'!$S$9:$S$33,0)</f>
        <v>#NUM!</v>
      </c>
    </row>
    <row r="10" spans="1:10" ht="12.75" customHeight="1">
      <c r="A10" s="85">
        <v>3</v>
      </c>
      <c r="B10" s="86" t="e">
        <f>INDEX('protokół zawodów'!$B$9:$AC$33,J10,1)</f>
        <v>#NUM!</v>
      </c>
      <c r="C10" s="87" t="e">
        <f>INDEX('protokół zawodów'!$B$9:$AC$33,J10,2)</f>
        <v>#NUM!</v>
      </c>
      <c r="D10" s="86" t="e">
        <f>INDEX('protokół zawodów'!$B$9:$AC$33,J10,3)</f>
        <v>#NUM!</v>
      </c>
      <c r="E10" s="88" t="e">
        <f>INDEX('protokół zawodów'!$B$9:$AC$33,J10,4)</f>
        <v>#NUM!</v>
      </c>
      <c r="F10" s="89" t="e">
        <f>INDEX('protokół zawodów'!$B$9:$AC$33,J10,25)</f>
        <v>#NUM!</v>
      </c>
      <c r="G10" s="89" t="e">
        <f>INDEX('protokół zawodów'!$B$9:$AC$33,J10,29)</f>
        <v>#NUM!</v>
      </c>
      <c r="H10" s="90" t="e">
        <f>INDEX('protokół zawodów'!$B$9:$AC$33,J10,17)</f>
        <v>#NUM!</v>
      </c>
      <c r="I10" s="91" t="e">
        <f>LARGE('protokół zawodów'!S$9:S$33,3)</f>
        <v>#NUM!</v>
      </c>
      <c r="J10" s="92" t="e">
        <f>MATCH(I10,'protokół zawodów'!$S$9:$S$33,0)</f>
        <v>#NUM!</v>
      </c>
    </row>
    <row r="11" spans="1:10" ht="12.75" customHeight="1">
      <c r="A11" s="85">
        <v>4</v>
      </c>
      <c r="B11" s="86" t="e">
        <f>INDEX('protokół zawodów'!$B$9:$AC$33,J11,1)</f>
        <v>#NUM!</v>
      </c>
      <c r="C11" s="87" t="e">
        <f>INDEX('protokół zawodów'!$B$9:$AC$33,J11,2)</f>
        <v>#NUM!</v>
      </c>
      <c r="D11" s="86" t="e">
        <f>INDEX('protokół zawodów'!$B$9:$AC$33,J11,3)</f>
        <v>#NUM!</v>
      </c>
      <c r="E11" s="88" t="e">
        <f>INDEX('protokół zawodów'!$B$9:$AC$33,J11,4)</f>
        <v>#NUM!</v>
      </c>
      <c r="F11" s="89" t="e">
        <f>INDEX('protokół zawodów'!$B$9:$AC$33,J11,25)</f>
        <v>#NUM!</v>
      </c>
      <c r="G11" s="89" t="e">
        <f>INDEX('protokół zawodów'!$B$9:$AC$33,J11,29)</f>
        <v>#NUM!</v>
      </c>
      <c r="H11" s="90" t="e">
        <f>INDEX('protokół zawodów'!$B$9:$AC$33,J11,17)</f>
        <v>#NUM!</v>
      </c>
      <c r="I11" s="91" t="e">
        <f>LARGE('protokół zawodów'!S$9:S$33,4)</f>
        <v>#NUM!</v>
      </c>
      <c r="J11" s="92" t="e">
        <f>MATCH(I11,'protokół zawodów'!$S$9:$S$33,0)</f>
        <v>#NUM!</v>
      </c>
    </row>
    <row r="12" spans="1:10" ht="12.75" customHeight="1">
      <c r="A12" s="85">
        <v>5</v>
      </c>
      <c r="B12" s="86" t="e">
        <f>INDEX('protokół zawodów'!$B$9:$AC$33,J12,1)</f>
        <v>#NUM!</v>
      </c>
      <c r="C12" s="87" t="e">
        <f>INDEX('protokół zawodów'!$B$9:$AC$33,J12,2)</f>
        <v>#NUM!</v>
      </c>
      <c r="D12" s="86" t="e">
        <f>INDEX('protokół zawodów'!$B$9:$AC$33,J12,3)</f>
        <v>#NUM!</v>
      </c>
      <c r="E12" s="88" t="e">
        <f>INDEX('protokół zawodów'!$B$9:$AC$33,J12,4)</f>
        <v>#NUM!</v>
      </c>
      <c r="F12" s="89" t="e">
        <f>INDEX('protokół zawodów'!$B$9:$AC$33,J12,25)</f>
        <v>#NUM!</v>
      </c>
      <c r="G12" s="89" t="e">
        <f>INDEX('protokół zawodów'!$B$9:$AC$33,J12,29)</f>
        <v>#NUM!</v>
      </c>
      <c r="H12" s="90" t="e">
        <f>INDEX('protokół zawodów'!$B$9:$AC$33,J12,17)</f>
        <v>#NUM!</v>
      </c>
      <c r="I12" s="91" t="e">
        <f>LARGE('protokół zawodów'!S$9:S$33,5)</f>
        <v>#NUM!</v>
      </c>
      <c r="J12" s="92" t="e">
        <f>MATCH(I12,'protokół zawodów'!$S$9:$S$33,0)</f>
        <v>#NUM!</v>
      </c>
    </row>
    <row r="13" spans="1:10" ht="12.75" customHeight="1">
      <c r="A13" s="85">
        <v>6</v>
      </c>
      <c r="B13" s="86" t="e">
        <f>INDEX('protokół zawodów'!$B$9:$AC$33,J13,1)</f>
        <v>#NUM!</v>
      </c>
      <c r="C13" s="87" t="e">
        <f>INDEX('protokół zawodów'!$B$9:$AC$33,J13,2)</f>
        <v>#NUM!</v>
      </c>
      <c r="D13" s="86" t="e">
        <f>INDEX('protokół zawodów'!$B$9:$AC$33,J13,3)</f>
        <v>#NUM!</v>
      </c>
      <c r="E13" s="88" t="e">
        <f>INDEX('protokół zawodów'!$B$9:$AC$33,J13,4)</f>
        <v>#NUM!</v>
      </c>
      <c r="F13" s="89" t="e">
        <f>INDEX('protokół zawodów'!$B$9:$AC$33,J13,25)</f>
        <v>#NUM!</v>
      </c>
      <c r="G13" s="89" t="e">
        <f>INDEX('protokół zawodów'!$B$9:$AC$33,J13,29)</f>
        <v>#NUM!</v>
      </c>
      <c r="H13" s="90" t="e">
        <f>INDEX('protokół zawodów'!$B$9:$AC$33,J13,17)</f>
        <v>#NUM!</v>
      </c>
      <c r="I13" s="91" t="e">
        <f>LARGE('protokół zawodów'!S$9:S$33,6)</f>
        <v>#NUM!</v>
      </c>
      <c r="J13" s="92" t="e">
        <f>MATCH(I13,'protokół zawodów'!$S$9:$S$33,0)</f>
        <v>#NUM!</v>
      </c>
    </row>
    <row r="14" spans="1:10" ht="12.75" customHeight="1">
      <c r="A14" s="85"/>
      <c r="B14" s="86"/>
      <c r="C14" s="87"/>
      <c r="D14" s="86"/>
      <c r="E14" s="88"/>
      <c r="F14" s="89"/>
      <c r="G14" s="89"/>
      <c r="H14" s="90"/>
      <c r="I14" s="91"/>
      <c r="J14" s="92"/>
    </row>
    <row r="15" spans="1:10" ht="12.75" customHeight="1">
      <c r="A15" s="85"/>
      <c r="B15" s="86"/>
      <c r="C15" s="87"/>
      <c r="D15" s="86"/>
      <c r="E15" s="88"/>
      <c r="F15" s="89"/>
      <c r="G15" s="89"/>
      <c r="H15" s="90"/>
      <c r="I15" s="91"/>
      <c r="J15" s="92"/>
    </row>
    <row r="16" spans="1:10" ht="12.75" customHeight="1">
      <c r="A16" s="85"/>
      <c r="B16" s="84" t="s">
        <v>13</v>
      </c>
      <c r="C16" s="87"/>
      <c r="D16" s="86"/>
      <c r="E16" s="88"/>
      <c r="F16" s="89"/>
      <c r="G16" s="89"/>
      <c r="H16" s="90"/>
      <c r="I16" s="91"/>
      <c r="J16" s="92"/>
    </row>
    <row r="17" spans="1:10" ht="7.5" customHeight="1">
      <c r="A17" s="85"/>
      <c r="B17" s="86"/>
      <c r="C17" s="87"/>
      <c r="D17" s="86"/>
      <c r="E17" s="88"/>
      <c r="F17" s="89"/>
      <c r="G17" s="89"/>
      <c r="H17" s="90"/>
      <c r="I17" s="91"/>
      <c r="J17" s="92"/>
    </row>
    <row r="18" spans="1:10" ht="12.75" customHeight="1">
      <c r="A18" s="85">
        <v>1</v>
      </c>
      <c r="B18" s="86" t="str">
        <f>INDEX('protokół zawodów'!$B$39:$AC$77,J18,1)</f>
        <v>Kacper Kłos</v>
      </c>
      <c r="C18" s="87">
        <f>INDEX('protokół zawodów'!$B$39:$AC$77,J18,2)</f>
        <v>98</v>
      </c>
      <c r="D18" s="86" t="str">
        <f>INDEX('protokół zawodów'!$B$39:$AC$77,J18,3)</f>
        <v>Tarpan Mrocza</v>
      </c>
      <c r="E18" s="88">
        <f>INDEX('protokół zawodów'!$B$39:$AC$77,J18,4)</f>
        <v>84.8</v>
      </c>
      <c r="F18" s="89">
        <f>INDEX('protokół zawodów'!$B$39:$AC$77,J18,25)</f>
        <v>170</v>
      </c>
      <c r="G18" s="89" t="e">
        <f>INDEX('protokół zawodów'!$B$39:$AC$77,J18,29)</f>
        <v>#REF!</v>
      </c>
      <c r="H18" s="90">
        <f>INDEX('protokół zawodów'!$B$39:$AC$77,J18,17)</f>
        <v>325</v>
      </c>
      <c r="I18" s="91">
        <f>LARGE('protokół zawodów'!S$39:S$77,1)</f>
        <v>388.84</v>
      </c>
      <c r="J18" s="92">
        <f>MATCH(I18,'protokół zawodów'!$S$39:$S$77,0)</f>
        <v>1</v>
      </c>
    </row>
    <row r="19" spans="1:10" ht="12.75" customHeight="1">
      <c r="A19" s="85">
        <v>2</v>
      </c>
      <c r="B19" s="86" t="str">
        <f>INDEX('protokół zawodów'!$B$39:$AC$77,J19,1)</f>
        <v>Yevhenii Fesak</v>
      </c>
      <c r="C19" s="87">
        <f>INDEX('protokół zawodów'!$B$39:$AC$77,J19,2)</f>
        <v>97</v>
      </c>
      <c r="D19" s="86" t="str">
        <f>INDEX('protokół zawodów'!$B$39:$AC$77,J19,3)</f>
        <v>Ukraina</v>
      </c>
      <c r="E19" s="88">
        <f>INDEX('protokół zawodów'!$B$39:$AC$77,J19,4)</f>
        <v>97.1</v>
      </c>
      <c r="F19" s="89">
        <f>INDEX('protokół zawodów'!$B$39:$AC$77,J19,25)</f>
        <v>185</v>
      </c>
      <c r="G19" s="89" t="e">
        <f>INDEX('protokół zawodów'!$B$39:$AC$77,J19,29)</f>
        <v>#REF!</v>
      </c>
      <c r="H19" s="90">
        <f>INDEX('protokół zawodów'!$B$39:$AC$77,J19,17)</f>
        <v>345</v>
      </c>
      <c r="I19" s="91">
        <f>LARGE('protokół zawodów'!S$39:S$77,2)</f>
        <v>388.32</v>
      </c>
      <c r="J19" s="92">
        <f>MATCH(I19,'protokół zawodów'!$S$39:$S$77,0)</f>
        <v>2</v>
      </c>
    </row>
    <row r="20" spans="1:10" ht="12.75" customHeight="1">
      <c r="A20" s="85">
        <v>3</v>
      </c>
      <c r="B20" s="86" t="str">
        <f>INDEX('protokół zawodów'!$B$39:$AC$77,J20,1)</f>
        <v>Daniel Goliasz</v>
      </c>
      <c r="C20" s="87">
        <f>INDEX('protokół zawodów'!$B$39:$AC$77,J20,2)</f>
        <v>97</v>
      </c>
      <c r="D20" s="86" t="str">
        <f>INDEX('protokół zawodów'!$B$39:$AC$77,J20,3)</f>
        <v>Mazovia Ciechanów</v>
      </c>
      <c r="E20" s="88">
        <f>INDEX('protokół zawodów'!$B$39:$AC$77,J20,4)</f>
        <v>83.9</v>
      </c>
      <c r="F20" s="89">
        <f>INDEX('protokół zawodów'!$B$39:$AC$77,J20,25)</f>
        <v>170</v>
      </c>
      <c r="G20" s="89" t="e">
        <f>INDEX('protokół zawodów'!$B$39:$AC$77,J20,29)</f>
        <v>#REF!</v>
      </c>
      <c r="H20" s="90">
        <f>INDEX('protokół zawodów'!$B$39:$AC$77,J20,17)</f>
        <v>314</v>
      </c>
      <c r="I20" s="91">
        <f>LARGE('protokół zawodów'!S$39:S$77,3)</f>
        <v>377.69</v>
      </c>
      <c r="J20" s="92">
        <f>MATCH(I20,'protokół zawodów'!$S$39:$S$77,0)</f>
        <v>3</v>
      </c>
    </row>
    <row r="21" spans="1:10" ht="12.75" customHeight="1">
      <c r="A21" s="85">
        <v>4</v>
      </c>
      <c r="B21" s="86" t="str">
        <f>INDEX('protokół zawodów'!$B$39:$AC$77,J21,1)</f>
        <v>Ilian Mironienko</v>
      </c>
      <c r="C21" s="87">
        <f>INDEX('protokół zawodów'!$B$39:$AC$77,J21,2)</f>
        <v>99</v>
      </c>
      <c r="D21" s="86" t="str">
        <f>INDEX('protokół zawodów'!$B$39:$AC$77,J21,3)</f>
        <v>Kaliningrad</v>
      </c>
      <c r="E21" s="88">
        <f>INDEX('protokół zawodów'!$B$39:$AC$77,J21,4)</f>
        <v>72.2</v>
      </c>
      <c r="F21" s="89">
        <f>INDEX('protokół zawodów'!$B$39:$AC$77,J21,25)</f>
        <v>150</v>
      </c>
      <c r="G21" s="89" t="e">
        <f>INDEX('protokół zawodów'!$B$39:$AC$77,J21,29)</f>
        <v>#REF!</v>
      </c>
      <c r="H21" s="90">
        <f>INDEX('protokół zawodów'!$B$39:$AC$77,J21,17)</f>
        <v>287</v>
      </c>
      <c r="I21" s="91">
        <f>LARGE('protokół zawodów'!S$39:S$77,4)</f>
        <v>375.32</v>
      </c>
      <c r="J21" s="92">
        <f>MATCH(I21,'protokół zawodów'!$S$39:$S$77,0)</f>
        <v>4</v>
      </c>
    </row>
    <row r="22" spans="1:10" ht="12.75" customHeight="1">
      <c r="A22" s="85">
        <v>5</v>
      </c>
      <c r="B22" s="86" t="str">
        <f>INDEX('protokół zawodów'!$B$39:$AC$77,J22,1)</f>
        <v>Kacper Badziągowski</v>
      </c>
      <c r="C22" s="87">
        <f>INDEX('protokół zawodów'!$B$39:$AC$77,J22,2)</f>
        <v>98</v>
      </c>
      <c r="D22" s="86" t="str">
        <f>INDEX('protokół zawodów'!$B$39:$AC$77,J22,3)</f>
        <v>Tarpan Mrocza</v>
      </c>
      <c r="E22" s="88">
        <f>INDEX('protokół zawodów'!$B$39:$AC$77,J22,4)</f>
        <v>83.1</v>
      </c>
      <c r="F22" s="89">
        <f>INDEX('protokół zawodów'!$B$39:$AC$77,J22,25)</f>
        <v>170</v>
      </c>
      <c r="G22" s="89" t="e">
        <f>INDEX('protokół zawodów'!$B$39:$AC$77,J22,29)</f>
        <v>#REF!</v>
      </c>
      <c r="H22" s="90">
        <f>INDEX('protokół zawodów'!$B$39:$AC$77,J22,17)</f>
        <v>310</v>
      </c>
      <c r="I22" s="91">
        <f>LARGE('protokół zawodów'!S$39:S$77,5)</f>
        <v>374.7</v>
      </c>
      <c r="J22" s="92">
        <f>MATCH(I22,'protokół zawodów'!$S$39:$S$77,0)</f>
        <v>5</v>
      </c>
    </row>
    <row r="23" spans="1:10" ht="12.75" customHeight="1">
      <c r="A23" s="85">
        <v>6</v>
      </c>
      <c r="B23" s="86" t="str">
        <f>INDEX('protokół zawodów'!$B$39:$AC$77,J23,1)</f>
        <v>Julian Falkowski</v>
      </c>
      <c r="C23" s="87">
        <f>INDEX('protokół zawodów'!$B$39:$AC$77,J23,2)</f>
        <v>95</v>
      </c>
      <c r="D23" s="86" t="str">
        <f>INDEX('protokół zawodów'!$B$39:$AC$77,J23,3)</f>
        <v>Meyer Elbląg</v>
      </c>
      <c r="E23" s="88">
        <f>INDEX('protokół zawodów'!$B$39:$AC$77,J23,4)</f>
        <v>128.9</v>
      </c>
      <c r="F23" s="89">
        <f>INDEX('protokół zawodów'!$B$39:$AC$77,J23,25)</f>
        <v>190</v>
      </c>
      <c r="G23" s="89" t="e">
        <f>INDEX('protokół zawodów'!$B$39:$AC$77,J23,29)</f>
        <v>#REF!</v>
      </c>
      <c r="H23" s="90">
        <f>INDEX('protokół zawodów'!$B$39:$AC$77,J23,17)</f>
        <v>358</v>
      </c>
      <c r="I23" s="91">
        <f>LARGE('protokół zawodów'!S$39:S$77,6)</f>
        <v>369.46</v>
      </c>
      <c r="J23" s="92">
        <f>MATCH(I23,'protokół zawodów'!$S$39:$S$77,0)</f>
        <v>6</v>
      </c>
    </row>
    <row r="24" spans="1:10" ht="12.75">
      <c r="A24" s="60"/>
      <c r="B24" s="60"/>
      <c r="C24" s="60"/>
      <c r="D24" s="60"/>
      <c r="E24" s="60"/>
      <c r="F24" s="60"/>
      <c r="G24" s="60"/>
      <c r="H24" s="60"/>
      <c r="I24" s="60"/>
      <c r="J24" s="60"/>
    </row>
    <row r="25" spans="1:10" ht="12.75">
      <c r="A25" s="60"/>
      <c r="B25" s="60"/>
      <c r="C25" s="60"/>
      <c r="D25" s="60"/>
      <c r="E25" s="60"/>
      <c r="F25" s="60"/>
      <c r="G25" s="60"/>
      <c r="H25" s="60"/>
      <c r="I25" s="60"/>
      <c r="J25" s="60"/>
    </row>
    <row r="26" spans="1:10" ht="16.5">
      <c r="A26" s="249" t="s">
        <v>15</v>
      </c>
      <c r="B26" s="249"/>
      <c r="C26" s="249"/>
      <c r="D26" s="60"/>
      <c r="E26" s="60"/>
      <c r="F26" s="60"/>
      <c r="G26" s="60"/>
      <c r="H26" s="60"/>
      <c r="I26" s="60"/>
      <c r="J26" s="60"/>
    </row>
    <row r="27" spans="1:10" ht="7.5" customHeight="1">
      <c r="A27" s="61"/>
      <c r="B27" s="61"/>
      <c r="C27" s="61"/>
      <c r="D27" s="60"/>
      <c r="E27" s="60"/>
      <c r="F27" s="60"/>
      <c r="G27" s="60"/>
      <c r="H27" s="60"/>
      <c r="I27" s="60"/>
      <c r="J27" s="60"/>
    </row>
    <row r="28" spans="1:10" ht="12.75">
      <c r="A28" s="62">
        <v>1</v>
      </c>
      <c r="B28" s="61"/>
      <c r="C28" s="69" t="e">
        <f>SUMIF('protokół zawodów'!D$9:D$77,KLASYFIKACJE!B28,'protokół zawodów'!#REF!)</f>
        <v>#REF!</v>
      </c>
      <c r="D28" s="60"/>
      <c r="E28" s="60"/>
      <c r="F28" s="60"/>
      <c r="G28" s="60"/>
      <c r="H28" s="60"/>
      <c r="I28" s="60"/>
      <c r="J28" s="60"/>
    </row>
    <row r="29" spans="1:10" ht="12.75">
      <c r="A29" s="62">
        <v>2</v>
      </c>
      <c r="B29" s="61"/>
      <c r="C29" s="69" t="e">
        <f>SUMIF('protokół zawodów'!D$9:D$77,KLASYFIKACJE!B29,'protokół zawodów'!#REF!)</f>
        <v>#REF!</v>
      </c>
      <c r="D29" s="60"/>
      <c r="E29" s="60"/>
      <c r="F29" s="60"/>
      <c r="G29" s="60"/>
      <c r="H29" s="60"/>
      <c r="I29" s="60"/>
      <c r="J29" s="60"/>
    </row>
    <row r="30" spans="1:10" ht="12.75">
      <c r="A30" s="62">
        <v>3</v>
      </c>
      <c r="B30" s="61"/>
      <c r="C30" s="69" t="e">
        <f>SUMIF('protokół zawodów'!D$9:D$77,KLASYFIKACJE!B30,'protokół zawodów'!#REF!)</f>
        <v>#REF!</v>
      </c>
      <c r="D30" s="60"/>
      <c r="E30" s="60"/>
      <c r="F30" s="60"/>
      <c r="G30" s="60"/>
      <c r="H30" s="60"/>
      <c r="I30" s="60"/>
      <c r="J30" s="60"/>
    </row>
    <row r="31" spans="1:10" ht="12.75">
      <c r="A31" s="62">
        <v>4</v>
      </c>
      <c r="B31" s="61"/>
      <c r="C31" s="69" t="e">
        <f>SUMIF('protokół zawodów'!D$9:D$77,KLASYFIKACJE!B31,'protokół zawodów'!#REF!)</f>
        <v>#REF!</v>
      </c>
      <c r="D31" s="60"/>
      <c r="E31" s="60"/>
      <c r="F31" s="60"/>
      <c r="G31" s="60"/>
      <c r="H31" s="60"/>
      <c r="I31" s="60"/>
      <c r="J31" s="60"/>
    </row>
    <row r="32" spans="1:10" ht="12.75">
      <c r="A32" s="62">
        <v>5</v>
      </c>
      <c r="B32" s="61"/>
      <c r="C32" s="69" t="e">
        <f>SUMIF('protokół zawodów'!D$9:D$77,KLASYFIKACJE!B32,'protokół zawodów'!#REF!)</f>
        <v>#REF!</v>
      </c>
      <c r="D32" s="60"/>
      <c r="E32" s="60"/>
      <c r="F32" s="60"/>
      <c r="G32" s="60"/>
      <c r="H32" s="60"/>
      <c r="I32" s="60"/>
      <c r="J32" s="60"/>
    </row>
    <row r="33" spans="1:10" ht="12.75">
      <c r="A33" s="62">
        <v>6</v>
      </c>
      <c r="B33" s="61"/>
      <c r="C33" s="69" t="e">
        <f>SUMIF('protokół zawodów'!D$9:D$77,KLASYFIKACJE!B33,'protokół zawodów'!#REF!)</f>
        <v>#REF!</v>
      </c>
      <c r="D33" s="60"/>
      <c r="E33" s="60"/>
      <c r="F33" s="60"/>
      <c r="G33" s="60"/>
      <c r="H33" s="60"/>
      <c r="I33" s="60"/>
      <c r="J33" s="60"/>
    </row>
    <row r="34" spans="1:10" ht="12.75">
      <c r="A34" s="62">
        <v>7</v>
      </c>
      <c r="B34" s="61"/>
      <c r="C34" s="69" t="e">
        <f>SUMIF('protokół zawodów'!D$9:D$77,KLASYFIKACJE!B34,'protokół zawodów'!#REF!)</f>
        <v>#REF!</v>
      </c>
      <c r="D34" s="60"/>
      <c r="E34" s="60"/>
      <c r="F34" s="60"/>
      <c r="G34" s="60"/>
      <c r="H34" s="60"/>
      <c r="I34" s="60"/>
      <c r="J34" s="60"/>
    </row>
    <row r="35" spans="1:10" ht="12.75">
      <c r="A35" s="62">
        <v>8</v>
      </c>
      <c r="B35" s="61"/>
      <c r="C35" s="69" t="e">
        <f>SUMIF('protokół zawodów'!D$9:D$77,KLASYFIKACJE!B35,'protokół zawodów'!#REF!)</f>
        <v>#REF!</v>
      </c>
      <c r="D35" s="60"/>
      <c r="E35" s="60"/>
      <c r="F35" s="60"/>
      <c r="G35" s="60"/>
      <c r="H35" s="60"/>
      <c r="I35" s="60"/>
      <c r="J35" s="60"/>
    </row>
    <row r="36" spans="1:10" ht="12.75">
      <c r="A36" s="62">
        <v>9</v>
      </c>
      <c r="B36" s="61"/>
      <c r="C36" s="69" t="e">
        <f>SUMIF('protokół zawodów'!D$9:D$77,KLASYFIKACJE!B36,'protokół zawodów'!#REF!)</f>
        <v>#REF!</v>
      </c>
      <c r="D36" s="60"/>
      <c r="E36" s="60"/>
      <c r="F36" s="60"/>
      <c r="G36" s="60"/>
      <c r="H36" s="60"/>
      <c r="I36" s="60"/>
      <c r="J36" s="60"/>
    </row>
    <row r="37" spans="1:10" ht="12.75">
      <c r="A37" s="62">
        <v>10</v>
      </c>
      <c r="B37" s="61"/>
      <c r="C37" s="69" t="e">
        <f>SUMIF('protokół zawodów'!D$9:D$77,KLASYFIKACJE!B37,'protokół zawodów'!#REF!)</f>
        <v>#REF!</v>
      </c>
      <c r="D37" s="60"/>
      <c r="E37" s="60"/>
      <c r="F37" s="60"/>
      <c r="G37" s="60"/>
      <c r="H37" s="60"/>
      <c r="I37" s="60"/>
      <c r="J37" s="60"/>
    </row>
    <row r="38" spans="1:10" ht="12.75">
      <c r="A38" s="61"/>
      <c r="B38" s="61"/>
      <c r="C38" s="61"/>
      <c r="D38" s="60"/>
      <c r="E38" s="60"/>
      <c r="F38" s="60"/>
      <c r="G38" s="60"/>
      <c r="H38" s="60"/>
      <c r="I38" s="60"/>
      <c r="J38" s="60"/>
    </row>
    <row r="39" spans="1:10" ht="12.75">
      <c r="A39" s="61"/>
      <c r="B39" s="61"/>
      <c r="C39" s="61"/>
      <c r="D39" s="60"/>
      <c r="E39" s="60"/>
      <c r="F39" s="60"/>
      <c r="G39" s="60"/>
      <c r="H39" s="60"/>
      <c r="I39" s="60"/>
      <c r="J39" s="60"/>
    </row>
    <row r="40" spans="1:3" ht="12.75">
      <c r="A40" s="58"/>
      <c r="B40" s="58"/>
      <c r="C40" s="58"/>
    </row>
    <row r="41" spans="1:3" ht="12.75">
      <c r="A41" s="58"/>
      <c r="B41" s="58"/>
      <c r="C41" s="58"/>
    </row>
  </sheetData>
  <sheetProtection/>
  <mergeCells count="3">
    <mergeCell ref="A26:C26"/>
    <mergeCell ref="A2:I2"/>
    <mergeCell ref="A1:J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M63"/>
  <sheetViews>
    <sheetView showGridLines="0" workbookViewId="0" topLeftCell="A43">
      <selection activeCell="D25" sqref="D25:F31"/>
    </sheetView>
  </sheetViews>
  <sheetFormatPr defaultColWidth="9.140625" defaultRowHeight="12.75"/>
  <cols>
    <col min="1" max="1" width="4.00390625" style="58" customWidth="1"/>
    <col min="2" max="2" width="5.57421875" style="66" hidden="1" customWidth="1"/>
    <col min="3" max="3" width="6.421875" style="53" customWidth="1"/>
    <col min="4" max="4" width="26.140625" style="53" customWidth="1"/>
    <col min="5" max="5" width="5.140625" style="53" customWidth="1"/>
    <col min="6" max="6" width="22.57421875" style="159" customWidth="1"/>
    <col min="7" max="7" width="7.140625" style="0" customWidth="1"/>
    <col min="8" max="9" width="7.421875" style="0" customWidth="1"/>
  </cols>
  <sheetData>
    <row r="1" spans="1:9" ht="24" customHeight="1">
      <c r="A1" s="252" t="s">
        <v>53</v>
      </c>
      <c r="B1" s="252"/>
      <c r="C1" s="252"/>
      <c r="D1" s="252"/>
      <c r="E1" s="252"/>
      <c r="F1" s="252"/>
      <c r="G1" s="252"/>
      <c r="H1" s="252"/>
      <c r="I1" s="252"/>
    </row>
    <row r="2" spans="1:9" ht="18" customHeight="1">
      <c r="A2" s="250" t="s">
        <v>17</v>
      </c>
      <c r="B2" s="250"/>
      <c r="C2" s="250"/>
      <c r="D2" s="250"/>
      <c r="E2" s="250"/>
      <c r="F2" s="250"/>
      <c r="G2" s="250"/>
      <c r="H2" s="250"/>
      <c r="I2" s="250"/>
    </row>
    <row r="3" spans="1:9" ht="22.5" customHeight="1">
      <c r="A3" s="60"/>
      <c r="B3" s="109"/>
      <c r="C3" s="110"/>
      <c r="D3" s="111"/>
      <c r="E3" s="111"/>
      <c r="F3" s="111"/>
      <c r="G3" s="60"/>
      <c r="H3" s="60"/>
      <c r="I3" s="60"/>
    </row>
    <row r="4" spans="1:9" ht="15" customHeight="1">
      <c r="A4" s="256" t="s">
        <v>54</v>
      </c>
      <c r="B4" s="257"/>
      <c r="C4" s="257"/>
      <c r="D4" s="257"/>
      <c r="E4" s="257"/>
      <c r="F4" s="257"/>
      <c r="G4" s="257"/>
      <c r="H4" s="257"/>
      <c r="I4" s="257"/>
    </row>
    <row r="5" spans="1:9" ht="3" customHeight="1">
      <c r="A5" s="60"/>
      <c r="B5" s="109"/>
      <c r="C5" s="83"/>
      <c r="D5" s="60"/>
      <c r="E5" s="83"/>
      <c r="F5" s="112"/>
      <c r="G5" s="60"/>
      <c r="H5" s="60"/>
      <c r="I5" s="113" t="s">
        <v>34</v>
      </c>
    </row>
    <row r="6" spans="1:9" ht="12" customHeight="1">
      <c r="A6" s="258" t="s">
        <v>35</v>
      </c>
      <c r="B6" s="259" t="s">
        <v>36</v>
      </c>
      <c r="C6" s="258" t="s">
        <v>37</v>
      </c>
      <c r="D6" s="258" t="s">
        <v>38</v>
      </c>
      <c r="E6" s="258" t="s">
        <v>39</v>
      </c>
      <c r="F6" s="258" t="s">
        <v>40</v>
      </c>
      <c r="G6" s="258" t="s">
        <v>41</v>
      </c>
      <c r="H6" s="258" t="s">
        <v>42</v>
      </c>
      <c r="I6" s="258"/>
    </row>
    <row r="7" spans="1:9" ht="12" customHeight="1">
      <c r="A7" s="258"/>
      <c r="B7" s="260"/>
      <c r="C7" s="261"/>
      <c r="D7" s="258"/>
      <c r="E7" s="258"/>
      <c r="F7" s="258"/>
      <c r="G7" s="258"/>
      <c r="H7" s="114" t="s">
        <v>43</v>
      </c>
      <c r="I7" s="114" t="s">
        <v>44</v>
      </c>
    </row>
    <row r="8" spans="1:9" ht="12.75" customHeight="1">
      <c r="A8" s="115">
        <v>1</v>
      </c>
      <c r="B8" s="116">
        <v>507</v>
      </c>
      <c r="C8" s="116"/>
      <c r="D8" s="117"/>
      <c r="E8" s="116"/>
      <c r="F8" s="118"/>
      <c r="G8" s="119"/>
      <c r="H8" s="120"/>
      <c r="I8" s="120"/>
    </row>
    <row r="9" spans="1:9" ht="12.75" customHeight="1">
      <c r="A9" s="121">
        <v>2</v>
      </c>
      <c r="B9" s="122">
        <v>594</v>
      </c>
      <c r="C9" s="123"/>
      <c r="D9" s="124"/>
      <c r="E9" s="161"/>
      <c r="F9" s="125"/>
      <c r="G9" s="126"/>
      <c r="H9" s="123"/>
      <c r="I9" s="123"/>
    </row>
    <row r="10" spans="1:9" ht="12.75" customHeight="1">
      <c r="A10" s="121">
        <v>3</v>
      </c>
      <c r="B10" s="122">
        <v>484</v>
      </c>
      <c r="C10" s="122"/>
      <c r="D10" s="127"/>
      <c r="E10" s="162"/>
      <c r="F10" s="125"/>
      <c r="G10" s="128"/>
      <c r="H10" s="129"/>
      <c r="I10" s="129"/>
    </row>
    <row r="11" spans="1:13" ht="12.75" customHeight="1">
      <c r="A11" s="121">
        <v>4</v>
      </c>
      <c r="B11" s="122">
        <v>609</v>
      </c>
      <c r="C11" s="122"/>
      <c r="D11" s="127"/>
      <c r="E11" s="162"/>
      <c r="F11" s="125"/>
      <c r="G11" s="128"/>
      <c r="H11" s="129"/>
      <c r="I11" s="129"/>
      <c r="M11" s="160"/>
    </row>
    <row r="12" spans="1:9" ht="12.75" customHeight="1">
      <c r="A12" s="121">
        <v>5</v>
      </c>
      <c r="B12" s="122">
        <v>584</v>
      </c>
      <c r="C12" s="122"/>
      <c r="D12" s="124"/>
      <c r="E12" s="161"/>
      <c r="F12" s="125"/>
      <c r="G12" s="126"/>
      <c r="H12" s="123"/>
      <c r="I12" s="123"/>
    </row>
    <row r="13" spans="1:9" ht="12.75" customHeight="1">
      <c r="A13" s="121">
        <v>6</v>
      </c>
      <c r="B13" s="122"/>
      <c r="C13" s="122"/>
      <c r="D13" s="124"/>
      <c r="E13" s="161"/>
      <c r="F13" s="125"/>
      <c r="G13" s="126"/>
      <c r="H13" s="123"/>
      <c r="I13" s="123"/>
    </row>
    <row r="14" spans="1:9" ht="12.75" customHeight="1">
      <c r="A14" s="121">
        <v>7</v>
      </c>
      <c r="B14" s="122"/>
      <c r="C14" s="122"/>
      <c r="D14" s="124"/>
      <c r="E14" s="161"/>
      <c r="F14" s="125"/>
      <c r="G14" s="126"/>
      <c r="H14" s="123"/>
      <c r="I14" s="123"/>
    </row>
    <row r="15" spans="1:9" ht="12.75" customHeight="1">
      <c r="A15" s="121">
        <v>8</v>
      </c>
      <c r="B15" s="122"/>
      <c r="C15" s="122"/>
      <c r="D15" s="124"/>
      <c r="E15" s="161"/>
      <c r="F15" s="125"/>
      <c r="G15" s="126"/>
      <c r="H15" s="123"/>
      <c r="I15" s="123"/>
    </row>
    <row r="16" spans="1:9" ht="12.75" customHeight="1">
      <c r="A16" s="121">
        <v>9</v>
      </c>
      <c r="B16" s="122"/>
      <c r="C16" s="122"/>
      <c r="D16" s="124"/>
      <c r="E16" s="161"/>
      <c r="F16" s="125"/>
      <c r="G16" s="126"/>
      <c r="H16" s="123"/>
      <c r="I16" s="123"/>
    </row>
    <row r="17" spans="1:9" ht="12.75" customHeight="1">
      <c r="A17" s="121">
        <v>10</v>
      </c>
      <c r="B17" s="122"/>
      <c r="C17" s="122"/>
      <c r="D17" s="124"/>
      <c r="E17" s="161"/>
      <c r="F17" s="125"/>
      <c r="G17" s="126"/>
      <c r="H17" s="123"/>
      <c r="I17" s="123"/>
    </row>
    <row r="18" spans="1:9" ht="12.75" customHeight="1">
      <c r="A18" s="121">
        <v>11</v>
      </c>
      <c r="B18" s="122"/>
      <c r="C18" s="122"/>
      <c r="D18" s="124"/>
      <c r="E18" s="161"/>
      <c r="F18" s="125"/>
      <c r="G18" s="126"/>
      <c r="H18" s="123"/>
      <c r="I18" s="123"/>
    </row>
    <row r="19" spans="1:9" ht="12.75" customHeight="1">
      <c r="A19" s="121">
        <v>12</v>
      </c>
      <c r="B19" s="122"/>
      <c r="C19" s="122"/>
      <c r="D19" s="124"/>
      <c r="E19" s="161"/>
      <c r="F19" s="125"/>
      <c r="G19" s="126"/>
      <c r="H19" s="123"/>
      <c r="I19" s="123"/>
    </row>
    <row r="20" spans="1:9" ht="12.75" customHeight="1">
      <c r="A20" s="121">
        <v>13</v>
      </c>
      <c r="B20" s="122"/>
      <c r="C20" s="123"/>
      <c r="D20" s="124"/>
      <c r="E20" s="161"/>
      <c r="F20" s="125"/>
      <c r="G20" s="126"/>
      <c r="H20" s="123"/>
      <c r="I20" s="123"/>
    </row>
    <row r="21" spans="1:9" ht="12.75" customHeight="1">
      <c r="A21" s="121">
        <v>14</v>
      </c>
      <c r="B21" s="122"/>
      <c r="C21" s="123"/>
      <c r="D21" s="124"/>
      <c r="E21" s="161"/>
      <c r="F21" s="125"/>
      <c r="G21" s="126"/>
      <c r="H21" s="123"/>
      <c r="I21" s="123"/>
    </row>
    <row r="22" spans="1:9" ht="12.75" customHeight="1">
      <c r="A22" s="121">
        <v>15</v>
      </c>
      <c r="B22" s="122"/>
      <c r="C22" s="123"/>
      <c r="D22" s="127"/>
      <c r="E22" s="162"/>
      <c r="F22" s="125"/>
      <c r="G22" s="128"/>
      <c r="H22" s="129"/>
      <c r="I22" s="129"/>
    </row>
    <row r="23" spans="1:9" ht="12.75" customHeight="1">
      <c r="A23" s="121">
        <v>16</v>
      </c>
      <c r="B23" s="122"/>
      <c r="C23" s="123"/>
      <c r="D23" s="127"/>
      <c r="E23" s="162"/>
      <c r="F23" s="125"/>
      <c r="G23" s="128"/>
      <c r="H23" s="129"/>
      <c r="I23" s="129"/>
    </row>
    <row r="24" spans="1:9" ht="12.75" customHeight="1">
      <c r="A24" s="121">
        <v>17</v>
      </c>
      <c r="B24" s="122"/>
      <c r="C24" s="123"/>
      <c r="D24" s="127"/>
      <c r="E24" s="162"/>
      <c r="F24" s="125"/>
      <c r="G24" s="128"/>
      <c r="H24" s="129"/>
      <c r="I24" s="129"/>
    </row>
    <row r="25" spans="1:9" ht="12.75" customHeight="1">
      <c r="A25" s="121">
        <v>18</v>
      </c>
      <c r="B25" s="122"/>
      <c r="C25" s="123"/>
      <c r="D25" s="127"/>
      <c r="E25" s="162"/>
      <c r="F25" s="125"/>
      <c r="G25" s="128"/>
      <c r="H25" s="129"/>
      <c r="I25" s="129"/>
    </row>
    <row r="26" spans="1:9" ht="12.75" customHeight="1">
      <c r="A26" s="121">
        <v>19</v>
      </c>
      <c r="B26" s="122"/>
      <c r="C26" s="123"/>
      <c r="D26" s="127"/>
      <c r="E26" s="162"/>
      <c r="F26" s="125"/>
      <c r="G26" s="128"/>
      <c r="H26" s="129"/>
      <c r="I26" s="129"/>
    </row>
    <row r="27" spans="1:9" ht="12.75" customHeight="1">
      <c r="A27" s="121">
        <v>20</v>
      </c>
      <c r="B27" s="122"/>
      <c r="C27" s="123"/>
      <c r="D27" s="127"/>
      <c r="E27" s="162"/>
      <c r="F27" s="125"/>
      <c r="G27" s="128"/>
      <c r="H27" s="129"/>
      <c r="I27" s="129"/>
    </row>
    <row r="28" spans="1:9" ht="12.75" customHeight="1">
      <c r="A28" s="121">
        <v>21</v>
      </c>
      <c r="B28" s="122"/>
      <c r="C28" s="123"/>
      <c r="D28" s="127"/>
      <c r="E28" s="162"/>
      <c r="F28" s="125"/>
      <c r="G28" s="128"/>
      <c r="H28" s="129"/>
      <c r="I28" s="129"/>
    </row>
    <row r="29" spans="1:9" ht="12.75" customHeight="1">
      <c r="A29" s="121">
        <v>22</v>
      </c>
      <c r="B29" s="122"/>
      <c r="C29" s="123"/>
      <c r="D29" s="127"/>
      <c r="E29" s="162"/>
      <c r="F29" s="125"/>
      <c r="G29" s="128"/>
      <c r="H29" s="129"/>
      <c r="I29" s="129"/>
    </row>
    <row r="30" spans="1:9" ht="12.75" customHeight="1">
      <c r="A30" s="121">
        <v>23</v>
      </c>
      <c r="B30" s="122"/>
      <c r="C30" s="123"/>
      <c r="D30" s="127"/>
      <c r="E30" s="162"/>
      <c r="F30" s="125"/>
      <c r="G30" s="128"/>
      <c r="H30" s="129"/>
      <c r="I30" s="129"/>
    </row>
    <row r="31" spans="1:9" ht="12.75" customHeight="1">
      <c r="A31" s="121">
        <v>24</v>
      </c>
      <c r="B31" s="122"/>
      <c r="C31" s="123"/>
      <c r="D31" s="127"/>
      <c r="E31" s="162"/>
      <c r="F31" s="125"/>
      <c r="G31" s="128"/>
      <c r="H31" s="129"/>
      <c r="I31" s="129"/>
    </row>
    <row r="32" spans="1:9" ht="12.75" customHeight="1">
      <c r="A32" s="121">
        <v>25</v>
      </c>
      <c r="B32" s="122"/>
      <c r="C32" s="122"/>
      <c r="D32" s="127"/>
      <c r="E32" s="162"/>
      <c r="F32" s="125"/>
      <c r="G32" s="128"/>
      <c r="H32" s="129"/>
      <c r="I32" s="129"/>
    </row>
    <row r="33" spans="1:9" ht="12.75" customHeight="1">
      <c r="A33" s="121">
        <v>26</v>
      </c>
      <c r="B33" s="122"/>
      <c r="C33" s="122"/>
      <c r="D33" s="127"/>
      <c r="E33" s="162"/>
      <c r="F33" s="125"/>
      <c r="G33" s="128"/>
      <c r="H33" s="129"/>
      <c r="I33" s="129"/>
    </row>
    <row r="34" spans="1:9" ht="12.75" customHeight="1">
      <c r="A34" s="121">
        <v>27</v>
      </c>
      <c r="B34" s="122"/>
      <c r="C34" s="122"/>
      <c r="D34" s="127"/>
      <c r="E34" s="162"/>
      <c r="F34" s="125"/>
      <c r="G34" s="128"/>
      <c r="H34" s="129"/>
      <c r="I34" s="129"/>
    </row>
    <row r="35" spans="1:9" ht="12.75" customHeight="1">
      <c r="A35" s="121">
        <v>28</v>
      </c>
      <c r="B35" s="122"/>
      <c r="C35" s="122"/>
      <c r="D35" s="124"/>
      <c r="E35" s="161"/>
      <c r="F35" s="125"/>
      <c r="G35" s="126"/>
      <c r="H35" s="123"/>
      <c r="I35" s="123"/>
    </row>
    <row r="36" spans="1:9" ht="12.75" customHeight="1">
      <c r="A36" s="121">
        <v>29</v>
      </c>
      <c r="B36" s="122"/>
      <c r="C36" s="122"/>
      <c r="D36" s="124"/>
      <c r="E36" s="161"/>
      <c r="F36" s="130"/>
      <c r="G36" s="126"/>
      <c r="H36" s="123"/>
      <c r="I36" s="123"/>
    </row>
    <row r="37" spans="1:9" ht="12.75" customHeight="1">
      <c r="A37" s="121">
        <v>30</v>
      </c>
      <c r="B37" s="122"/>
      <c r="C37" s="122"/>
      <c r="D37" s="124"/>
      <c r="E37" s="161"/>
      <c r="F37" s="130"/>
      <c r="G37" s="126"/>
      <c r="H37" s="123"/>
      <c r="I37" s="123"/>
    </row>
    <row r="38" spans="1:9" ht="12.75" customHeight="1">
      <c r="A38" s="121">
        <v>31</v>
      </c>
      <c r="B38" s="122"/>
      <c r="C38" s="122"/>
      <c r="D38" s="124"/>
      <c r="E38" s="161"/>
      <c r="F38" s="130"/>
      <c r="G38" s="126"/>
      <c r="H38" s="123"/>
      <c r="I38" s="123"/>
    </row>
    <row r="39" spans="1:9" ht="12.75" customHeight="1">
      <c r="A39" s="121">
        <v>32</v>
      </c>
      <c r="B39" s="122"/>
      <c r="C39" s="122"/>
      <c r="D39" s="127"/>
      <c r="E39" s="162"/>
      <c r="F39" s="130"/>
      <c r="G39" s="128"/>
      <c r="H39" s="129"/>
      <c r="I39" s="129"/>
    </row>
    <row r="40" spans="1:9" ht="12.75" customHeight="1">
      <c r="A40" s="121">
        <v>33</v>
      </c>
      <c r="B40" s="122"/>
      <c r="C40" s="122"/>
      <c r="D40" s="124"/>
      <c r="E40" s="161"/>
      <c r="F40" s="130"/>
      <c r="G40" s="126"/>
      <c r="H40" s="123"/>
      <c r="I40" s="123"/>
    </row>
    <row r="41" spans="1:9" ht="12.75" customHeight="1">
      <c r="A41" s="121">
        <v>34</v>
      </c>
      <c r="B41" s="122"/>
      <c r="C41" s="122"/>
      <c r="D41" s="124"/>
      <c r="E41" s="161"/>
      <c r="F41" s="130"/>
      <c r="G41" s="126"/>
      <c r="H41" s="123"/>
      <c r="I41" s="123"/>
    </row>
    <row r="42" spans="1:9" ht="12.75" customHeight="1">
      <c r="A42" s="121">
        <v>35</v>
      </c>
      <c r="B42" s="122"/>
      <c r="C42" s="122"/>
      <c r="D42" s="124"/>
      <c r="E42" s="161"/>
      <c r="F42" s="130"/>
      <c r="G42" s="126"/>
      <c r="H42" s="123"/>
      <c r="I42" s="123"/>
    </row>
    <row r="43" spans="1:9" ht="12.75" customHeight="1">
      <c r="A43" s="121">
        <v>36</v>
      </c>
      <c r="B43" s="122"/>
      <c r="C43" s="123"/>
      <c r="D43" s="124"/>
      <c r="E43" s="161"/>
      <c r="F43" s="130"/>
      <c r="G43" s="126"/>
      <c r="H43" s="123"/>
      <c r="I43" s="123"/>
    </row>
    <row r="44" spans="1:9" ht="12.75" customHeight="1">
      <c r="A44" s="121">
        <v>37</v>
      </c>
      <c r="B44" s="122"/>
      <c r="C44" s="123"/>
      <c r="D44" s="124"/>
      <c r="E44" s="161"/>
      <c r="F44" s="130"/>
      <c r="G44" s="126"/>
      <c r="H44" s="123"/>
      <c r="I44" s="123"/>
    </row>
    <row r="45" spans="1:9" ht="12.75" customHeight="1">
      <c r="A45" s="121">
        <v>38</v>
      </c>
      <c r="B45" s="122"/>
      <c r="C45" s="123"/>
      <c r="D45" s="124"/>
      <c r="E45" s="161"/>
      <c r="F45" s="130"/>
      <c r="G45" s="126"/>
      <c r="H45" s="123"/>
      <c r="I45" s="123"/>
    </row>
    <row r="46" spans="1:9" ht="12.75" customHeight="1">
      <c r="A46" s="121">
        <v>39</v>
      </c>
      <c r="B46" s="122"/>
      <c r="C46" s="123"/>
      <c r="D46" s="127"/>
      <c r="E46" s="162"/>
      <c r="F46" s="130"/>
      <c r="G46" s="128"/>
      <c r="H46" s="129"/>
      <c r="I46" s="129"/>
    </row>
    <row r="47" spans="1:9" ht="12.75" customHeight="1">
      <c r="A47" s="121">
        <v>40</v>
      </c>
      <c r="B47" s="122"/>
      <c r="C47" s="123"/>
      <c r="D47" s="124"/>
      <c r="E47" s="161"/>
      <c r="F47" s="130"/>
      <c r="G47" s="126"/>
      <c r="H47" s="123"/>
      <c r="I47" s="123"/>
    </row>
    <row r="48" spans="1:9" ht="12.75" customHeight="1">
      <c r="A48" s="121">
        <v>41</v>
      </c>
      <c r="B48" s="122"/>
      <c r="C48" s="123"/>
      <c r="D48" s="124"/>
      <c r="E48" s="161"/>
      <c r="F48" s="125"/>
      <c r="G48" s="126"/>
      <c r="H48" s="123"/>
      <c r="I48" s="123"/>
    </row>
    <row r="49" spans="1:9" ht="12.75" customHeight="1">
      <c r="A49" s="121">
        <v>42</v>
      </c>
      <c r="B49" s="122"/>
      <c r="C49" s="123"/>
      <c r="D49" s="124"/>
      <c r="E49" s="161"/>
      <c r="F49" s="125"/>
      <c r="G49" s="126"/>
      <c r="H49" s="123"/>
      <c r="I49" s="123"/>
    </row>
    <row r="50" spans="1:9" ht="12.75" customHeight="1">
      <c r="A50" s="121">
        <v>43</v>
      </c>
      <c r="B50" s="122"/>
      <c r="C50" s="123"/>
      <c r="D50" s="124"/>
      <c r="E50" s="161"/>
      <c r="F50" s="125"/>
      <c r="G50" s="126"/>
      <c r="H50" s="123"/>
      <c r="I50" s="123"/>
    </row>
    <row r="51" spans="1:9" ht="12.75" customHeight="1">
      <c r="A51" s="121">
        <v>44</v>
      </c>
      <c r="B51" s="122"/>
      <c r="C51" s="123"/>
      <c r="D51" s="124"/>
      <c r="E51" s="161"/>
      <c r="F51" s="125"/>
      <c r="G51" s="126"/>
      <c r="H51" s="123"/>
      <c r="I51" s="123"/>
    </row>
    <row r="52" spans="1:9" ht="12.75" customHeight="1">
      <c r="A52" s="121">
        <v>45</v>
      </c>
      <c r="B52" s="122"/>
      <c r="C52" s="123"/>
      <c r="D52" s="124"/>
      <c r="E52" s="161"/>
      <c r="F52" s="125"/>
      <c r="G52" s="126"/>
      <c r="H52" s="123"/>
      <c r="I52" s="123"/>
    </row>
    <row r="53" spans="1:9" ht="12.75" customHeight="1">
      <c r="A53" s="121"/>
      <c r="B53" s="131"/>
      <c r="C53" s="132"/>
      <c r="D53" s="133"/>
      <c r="E53" s="163"/>
      <c r="F53" s="134"/>
      <c r="G53" s="132"/>
      <c r="H53" s="132"/>
      <c r="I53" s="132"/>
    </row>
    <row r="54" spans="1:9" ht="12.75">
      <c r="A54" s="60"/>
      <c r="B54" s="109"/>
      <c r="C54" s="83"/>
      <c r="D54" s="60"/>
      <c r="E54" s="83"/>
      <c r="F54" s="112"/>
      <c r="G54" s="60"/>
      <c r="H54" s="60"/>
      <c r="I54" s="60"/>
    </row>
    <row r="55" spans="1:10" ht="12.75">
      <c r="A55" s="135"/>
      <c r="B55" s="136"/>
      <c r="C55" s="137"/>
      <c r="D55" s="138" t="s">
        <v>45</v>
      </c>
      <c r="E55" s="139"/>
      <c r="F55" s="138" t="s">
        <v>46</v>
      </c>
      <c r="G55" s="140"/>
      <c r="H55" s="140"/>
      <c r="I55" s="141"/>
      <c r="J55" s="142"/>
    </row>
    <row r="56" spans="1:10" ht="12" customHeight="1">
      <c r="A56" s="135"/>
      <c r="B56" s="136"/>
      <c r="C56" s="137"/>
      <c r="D56" s="141"/>
      <c r="E56" s="139"/>
      <c r="F56" s="141"/>
      <c r="G56" s="140"/>
      <c r="H56" s="140"/>
      <c r="I56" s="141"/>
      <c r="J56" s="142"/>
    </row>
    <row r="57" spans="1:10" ht="6.75" customHeight="1">
      <c r="A57" s="135"/>
      <c r="B57" s="136"/>
      <c r="C57" s="137"/>
      <c r="D57" s="143"/>
      <c r="E57" s="139"/>
      <c r="F57" s="143"/>
      <c r="G57" s="140"/>
      <c r="H57" s="140"/>
      <c r="I57" s="141"/>
      <c r="J57" s="142"/>
    </row>
    <row r="58" spans="1:10" ht="12" customHeight="1">
      <c r="A58" s="135"/>
      <c r="B58" s="136"/>
      <c r="C58" s="137"/>
      <c r="D58" s="144"/>
      <c r="E58" s="139"/>
      <c r="F58" s="139"/>
      <c r="G58" s="140"/>
      <c r="H58" s="140"/>
      <c r="I58" s="141"/>
      <c r="J58" s="142"/>
    </row>
    <row r="59" spans="1:10" ht="12.75">
      <c r="A59" s="135"/>
      <c r="B59" s="136"/>
      <c r="C59" s="137"/>
      <c r="D59" s="140"/>
      <c r="E59" s="139"/>
      <c r="F59" s="145"/>
      <c r="G59" s="140"/>
      <c r="H59" s="140"/>
      <c r="I59" s="141"/>
      <c r="J59" s="142"/>
    </row>
    <row r="60" spans="1:10" s="152" customFormat="1" ht="23.25" customHeight="1">
      <c r="A60" s="146"/>
      <c r="B60" s="147"/>
      <c r="C60" s="148"/>
      <c r="D60" s="149" t="s">
        <v>47</v>
      </c>
      <c r="E60" s="150"/>
      <c r="F60" s="149" t="s">
        <v>48</v>
      </c>
      <c r="G60" s="262" t="s">
        <v>49</v>
      </c>
      <c r="H60" s="263"/>
      <c r="I60" s="263"/>
      <c r="J60" s="151"/>
    </row>
    <row r="61" spans="1:10" ht="8.25" customHeight="1">
      <c r="A61" s="135"/>
      <c r="B61" s="153"/>
      <c r="C61" s="106"/>
      <c r="D61" s="141"/>
      <c r="E61" s="139"/>
      <c r="F61" s="139"/>
      <c r="G61" s="141"/>
      <c r="H61" s="141"/>
      <c r="I61" s="154"/>
      <c r="J61" s="142"/>
    </row>
    <row r="62" spans="1:10" ht="12" customHeight="1">
      <c r="A62" s="135"/>
      <c r="B62" s="153"/>
      <c r="C62" s="106"/>
      <c r="D62" s="155" t="s">
        <v>50</v>
      </c>
      <c r="E62" s="156"/>
      <c r="F62" s="156" t="s">
        <v>51</v>
      </c>
      <c r="G62" s="254" t="s">
        <v>52</v>
      </c>
      <c r="H62" s="254"/>
      <c r="I62" s="254"/>
      <c r="J62" s="142"/>
    </row>
    <row r="63" spans="1:10" ht="12" customHeight="1">
      <c r="A63" s="135"/>
      <c r="B63" s="50"/>
      <c r="C63" s="106"/>
      <c r="D63" s="157"/>
      <c r="E63" s="157"/>
      <c r="F63" s="158"/>
      <c r="G63" s="255"/>
      <c r="H63" s="255"/>
      <c r="I63" s="255"/>
      <c r="J63" s="142"/>
    </row>
  </sheetData>
  <sheetProtection/>
  <mergeCells count="14">
    <mergeCell ref="F6:F7"/>
    <mergeCell ref="G6:G7"/>
    <mergeCell ref="H6:I6"/>
    <mergeCell ref="G60:I60"/>
    <mergeCell ref="G62:I62"/>
    <mergeCell ref="G63:I63"/>
    <mergeCell ref="A2:I2"/>
    <mergeCell ref="A1:I1"/>
    <mergeCell ref="A4:I4"/>
    <mergeCell ref="A6:A7"/>
    <mergeCell ref="B6:B7"/>
    <mergeCell ref="C6:C7"/>
    <mergeCell ref="D6:D7"/>
    <mergeCell ref="E6:E7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2" width="7.28125" style="0" customWidth="1"/>
  </cols>
  <sheetData>
    <row r="1" ht="12.75">
      <c r="A1" s="66" t="s">
        <v>9</v>
      </c>
    </row>
    <row r="2" spans="1:2" ht="12.75">
      <c r="A2" s="67" t="s">
        <v>10</v>
      </c>
      <c r="B2" s="67" t="s">
        <v>11</v>
      </c>
    </row>
    <row r="3" spans="1:2" ht="12.75">
      <c r="A3" s="53">
        <v>1</v>
      </c>
      <c r="B3" s="95">
        <v>9</v>
      </c>
    </row>
    <row r="4" spans="1:2" ht="12.75">
      <c r="A4" s="53">
        <v>2</v>
      </c>
      <c r="B4" s="95">
        <v>7</v>
      </c>
    </row>
    <row r="5" spans="1:2" ht="12.75">
      <c r="A5" s="53">
        <v>3</v>
      </c>
      <c r="B5" s="95">
        <v>6</v>
      </c>
    </row>
    <row r="6" spans="1:2" ht="12.75">
      <c r="A6" s="53">
        <v>4</v>
      </c>
      <c r="B6" s="95">
        <v>5</v>
      </c>
    </row>
    <row r="7" spans="1:2" ht="12.75">
      <c r="A7" s="53">
        <v>5</v>
      </c>
      <c r="B7" s="95">
        <v>4</v>
      </c>
    </row>
    <row r="8" spans="1:2" ht="12.75">
      <c r="A8" s="53">
        <v>6</v>
      </c>
      <c r="B8" s="95">
        <v>3</v>
      </c>
    </row>
    <row r="9" spans="1:2" ht="12.75">
      <c r="A9" s="53">
        <v>7</v>
      </c>
      <c r="B9" s="95">
        <v>2</v>
      </c>
    </row>
    <row r="10" spans="1:2" ht="12.75">
      <c r="A10" s="53">
        <v>8</v>
      </c>
      <c r="B10" s="95">
        <v>1</v>
      </c>
    </row>
    <row r="11" spans="1:2" ht="12.75">
      <c r="A11" s="53">
        <v>9</v>
      </c>
      <c r="B11" s="95">
        <v>0</v>
      </c>
    </row>
    <row r="12" spans="1:2" ht="12.75">
      <c r="A12" s="53">
        <v>10</v>
      </c>
      <c r="B12" s="95">
        <v>0</v>
      </c>
    </row>
    <row r="13" spans="1:2" ht="12.75">
      <c r="A13" s="53">
        <v>11</v>
      </c>
      <c r="B13" s="95">
        <v>0</v>
      </c>
    </row>
    <row r="14" spans="1:2" ht="12.75">
      <c r="A14" s="53">
        <v>12</v>
      </c>
      <c r="B14" s="95">
        <v>0</v>
      </c>
    </row>
    <row r="15" spans="1:2" ht="12.75">
      <c r="A15" s="53"/>
      <c r="B15" s="53"/>
    </row>
    <row r="16" spans="1:2" ht="12.75">
      <c r="A16" s="53"/>
      <c r="B16" s="53"/>
    </row>
    <row r="17" spans="1:2" ht="12.75">
      <c r="A17" s="53"/>
      <c r="B17" s="5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3:AD27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4.28125" style="96" customWidth="1"/>
    <col min="2" max="2" width="21.57421875" style="96" customWidth="1"/>
    <col min="3" max="3" width="4.8515625" style="96" customWidth="1"/>
    <col min="4" max="4" width="12.421875" style="96" customWidth="1"/>
    <col min="5" max="5" width="6.140625" style="96" customWidth="1"/>
    <col min="6" max="6" width="4.57421875" style="0" customWidth="1"/>
    <col min="7" max="7" width="1.8515625" style="0" customWidth="1"/>
    <col min="8" max="8" width="4.57421875" style="0" customWidth="1"/>
    <col min="9" max="9" width="1.7109375" style="0" customWidth="1"/>
    <col min="10" max="10" width="4.57421875" style="0" customWidth="1"/>
    <col min="11" max="11" width="2.00390625" style="0" customWidth="1"/>
    <col min="12" max="12" width="4.57421875" style="0" customWidth="1"/>
    <col min="13" max="13" width="2.00390625" style="0" customWidth="1"/>
    <col min="14" max="14" width="4.57421875" style="0" customWidth="1"/>
    <col min="15" max="15" width="2.00390625" style="0" customWidth="1"/>
    <col min="16" max="16" width="4.57421875" style="0" customWidth="1"/>
    <col min="17" max="17" width="2.00390625" style="0" customWidth="1"/>
    <col min="18" max="20" width="5.421875" style="0" customWidth="1"/>
    <col min="22" max="30" width="4.8515625" style="0" hidden="1" customWidth="1"/>
  </cols>
  <sheetData>
    <row r="3" ht="15">
      <c r="B3" s="97" t="s">
        <v>20</v>
      </c>
    </row>
    <row r="5" ht="15">
      <c r="B5" s="96" t="s">
        <v>21</v>
      </c>
    </row>
    <row r="6" ht="15">
      <c r="B6" s="96" t="s">
        <v>22</v>
      </c>
    </row>
    <row r="7" ht="15">
      <c r="B7" s="96" t="s">
        <v>23</v>
      </c>
    </row>
    <row r="8" ht="9.75" customHeight="1"/>
    <row r="9" ht="15">
      <c r="B9" s="96" t="s">
        <v>25</v>
      </c>
    </row>
    <row r="10" ht="15">
      <c r="B10" s="96" t="s">
        <v>24</v>
      </c>
    </row>
    <row r="11" ht="15">
      <c r="B11" s="96" t="s">
        <v>26</v>
      </c>
    </row>
    <row r="13" spans="1:20" ht="12.75">
      <c r="A13" s="221" t="s">
        <v>0</v>
      </c>
      <c r="B13" s="223" t="s">
        <v>1</v>
      </c>
      <c r="C13" s="225" t="s">
        <v>2</v>
      </c>
      <c r="D13" s="221" t="s">
        <v>3</v>
      </c>
      <c r="E13" s="221" t="s">
        <v>4</v>
      </c>
      <c r="F13" s="234" t="s">
        <v>5</v>
      </c>
      <c r="G13" s="235"/>
      <c r="H13" s="235"/>
      <c r="I13" s="235"/>
      <c r="J13" s="235"/>
      <c r="K13" s="236"/>
      <c r="L13" s="237" t="s">
        <v>6</v>
      </c>
      <c r="M13" s="235"/>
      <c r="N13" s="235"/>
      <c r="O13" s="235"/>
      <c r="P13" s="235"/>
      <c r="Q13" s="238"/>
      <c r="R13" s="221" t="s">
        <v>7</v>
      </c>
      <c r="S13" s="227" t="s">
        <v>8</v>
      </c>
      <c r="T13" s="227" t="s">
        <v>12</v>
      </c>
    </row>
    <row r="14" spans="1:30" ht="12.75">
      <c r="A14" s="222"/>
      <c r="B14" s="224"/>
      <c r="C14" s="226"/>
      <c r="D14" s="222"/>
      <c r="E14" s="222"/>
      <c r="F14" s="229">
        <v>1</v>
      </c>
      <c r="G14" s="230"/>
      <c r="H14" s="231">
        <v>2</v>
      </c>
      <c r="I14" s="232"/>
      <c r="J14" s="232">
        <v>3</v>
      </c>
      <c r="K14" s="233"/>
      <c r="L14" s="241">
        <v>1</v>
      </c>
      <c r="M14" s="242"/>
      <c r="N14" s="232">
        <v>2</v>
      </c>
      <c r="O14" s="232"/>
      <c r="P14" s="232">
        <v>3</v>
      </c>
      <c r="Q14" s="240"/>
      <c r="R14" s="239"/>
      <c r="S14" s="228"/>
      <c r="T14" s="264"/>
      <c r="V14" s="10" t="e">
        <f>IF(E14&lt;125.441,10^(1.056683941*((LOG10(E14/125.441))^2)),1)</f>
        <v>#NUM!</v>
      </c>
      <c r="W14" s="30">
        <f>IF(G14="z",F14,IF(G14="x",F14*(-1),0))</f>
        <v>0</v>
      </c>
      <c r="X14" s="30">
        <f>IF(I14="z",H14,IF(I14="x",H14*(-1),0))</f>
        <v>0</v>
      </c>
      <c r="Y14" s="30">
        <f>IF(K14="z",J14,IF(K14="x",J14*(-1),0))</f>
        <v>0</v>
      </c>
      <c r="Z14" s="31">
        <f>IF(AND(W14&lt;0,X14&lt;0,Y14&lt;0),0,MAX(W14:Y14))</f>
        <v>0</v>
      </c>
      <c r="AA14" s="30">
        <f>IF(M14="z",L14,IF(M14="x",L14*(-1),0))</f>
        <v>0</v>
      </c>
      <c r="AB14" s="30">
        <f>IF(O14="z",N14,IF(O14="x",N14*(-1),0))</f>
        <v>0</v>
      </c>
      <c r="AC14" s="30">
        <f>IF(Q14="z",P14,IF(Q14="x",P14*(-1),0))</f>
        <v>0</v>
      </c>
      <c r="AD14" s="31">
        <f>IF(AND(AA14&lt;0,AB14&lt;0,AC14&lt;0),0,MAX(AA14:AC14))</f>
        <v>0</v>
      </c>
    </row>
    <row r="15" spans="1:30" ht="12.75">
      <c r="A15" s="15">
        <v>5</v>
      </c>
      <c r="B15" s="16"/>
      <c r="C15" s="17"/>
      <c r="D15" s="16"/>
      <c r="E15" s="18"/>
      <c r="F15" s="19"/>
      <c r="G15" s="20"/>
      <c r="H15" s="21"/>
      <c r="I15" s="22"/>
      <c r="J15" s="23"/>
      <c r="K15" s="24"/>
      <c r="L15" s="19"/>
      <c r="M15" s="25"/>
      <c r="N15" s="23"/>
      <c r="O15" s="25"/>
      <c r="P15" s="23"/>
      <c r="Q15" s="26"/>
      <c r="R15" s="27">
        <f>IF(ISBLANK(E15)=TRUE,"",(Z15+AD15))</f>
      </c>
      <c r="S15" s="70" t="str">
        <f>IF(ISBLANK(E15)=TRUE," ",ROUND(V15*R15,2))</f>
        <v> </v>
      </c>
      <c r="T15" s="68">
        <f>IF(A15="","",VLOOKUP(A15,'PKT.'!A$3:B$12,2,FALSE))</f>
        <v>4</v>
      </c>
      <c r="V15" s="10" t="e">
        <f>IF(E15&lt;125.441,10^(1.056683941*((LOG10(E15/125.441))^2)),1)</f>
        <v>#NUM!</v>
      </c>
      <c r="W15" s="30">
        <f>IF(G15="z",F15,IF(G15="x",F15*(-1),0))</f>
        <v>0</v>
      </c>
      <c r="X15" s="30">
        <f>IF(I15="z",H15,IF(I15="x",H15*(-1),0))</f>
        <v>0</v>
      </c>
      <c r="Y15" s="30">
        <f>IF(K15="z",J15,IF(K15="x",J15*(-1),0))</f>
        <v>0</v>
      </c>
      <c r="Z15" s="31">
        <f>IF(AND(W15&lt;0,X15&lt;0,Y15&lt;0),0,MAX(W15:Y15))</f>
        <v>0</v>
      </c>
      <c r="AA15" s="30">
        <f>IF(M15="z",L15,IF(M15="x",L15*(-1),0))</f>
        <v>0</v>
      </c>
      <c r="AB15" s="30">
        <f>IF(O15="z",N15,IF(O15="x",N15*(-1),0))</f>
        <v>0</v>
      </c>
      <c r="AC15" s="30">
        <f>IF(Q15="z",P15,IF(Q15="x",P15*(-1),0))</f>
        <v>0</v>
      </c>
      <c r="AD15" s="31">
        <f>IF(AND(AA15&lt;0,AB15&lt;0,AC15&lt;0),0,MAX(AA15:AC15))</f>
        <v>0</v>
      </c>
    </row>
    <row r="16" spans="1:30" ht="12.75">
      <c r="A16" s="15">
        <v>1</v>
      </c>
      <c r="B16" s="32"/>
      <c r="C16" s="33">
        <v>90</v>
      </c>
      <c r="D16" s="32"/>
      <c r="E16" s="34">
        <v>55</v>
      </c>
      <c r="F16" s="19">
        <v>45</v>
      </c>
      <c r="G16" s="20" t="s">
        <v>18</v>
      </c>
      <c r="H16" s="21">
        <v>50</v>
      </c>
      <c r="I16" s="22" t="s">
        <v>19</v>
      </c>
      <c r="J16" s="23">
        <v>50</v>
      </c>
      <c r="K16" s="24"/>
      <c r="L16" s="19">
        <v>60</v>
      </c>
      <c r="M16" s="25" t="s">
        <v>18</v>
      </c>
      <c r="N16" s="23">
        <v>65</v>
      </c>
      <c r="O16" s="25" t="s">
        <v>19</v>
      </c>
      <c r="P16" s="23">
        <v>65</v>
      </c>
      <c r="Q16" s="26" t="s">
        <v>19</v>
      </c>
      <c r="R16" s="27">
        <f>IF(ISBLANK(E16)=TRUE,"",(Z16+AD16))</f>
        <v>105</v>
      </c>
      <c r="S16" s="70">
        <f>IF(ISBLANK(E16)=TRUE," ",ROUND(V16*R16,2))</f>
        <v>143.44</v>
      </c>
      <c r="T16" s="68">
        <f>IF(A16="","",VLOOKUP(A16,'PKT.'!A$3:B$12,2,FALSE))</f>
        <v>9</v>
      </c>
      <c r="V16" s="10">
        <f>IF(E16&lt;125.441,10^(1.056683941*((LOG10(E16/125.441))^2)),1)</f>
        <v>1.366114076194604</v>
      </c>
      <c r="W16" s="30">
        <f>IF(G16="z",F16,IF(G16="x",F16*(-1),0))</f>
        <v>45</v>
      </c>
      <c r="X16" s="30">
        <f>IF(I16="z",H16,IF(I16="x",H16*(-1),0))</f>
        <v>-50</v>
      </c>
      <c r="Y16" s="30">
        <f>IF(K16="z",J16,IF(K16="x",J16*(-1),0))</f>
        <v>0</v>
      </c>
      <c r="Z16" s="31">
        <f>IF(AND(W16&lt;0,X16&lt;0,Y16&lt;0),0,MAX(W16:Y16))</f>
        <v>45</v>
      </c>
      <c r="AA16" s="30">
        <f>IF(M16="z",L16,IF(M16="x",L16*(-1),0))</f>
        <v>60</v>
      </c>
      <c r="AB16" s="30">
        <f>IF(O16="z",N16,IF(O16="x",N16*(-1),0))</f>
        <v>-65</v>
      </c>
      <c r="AC16" s="30">
        <f>IF(Q16="z",P16,IF(Q16="x",P16*(-1),0))</f>
        <v>-65</v>
      </c>
      <c r="AD16" s="31">
        <f>IF(AND(AA16&lt;0,AB16&lt;0,AC16&lt;0),0,MAX(AA16:AC16))</f>
        <v>60</v>
      </c>
    </row>
    <row r="17" spans="1:30" ht="12.75">
      <c r="A17" s="35">
        <v>3</v>
      </c>
      <c r="B17" s="36"/>
      <c r="C17" s="37"/>
      <c r="D17" s="36"/>
      <c r="E17" s="38"/>
      <c r="F17" s="39"/>
      <c r="G17" s="40"/>
      <c r="H17" s="21"/>
      <c r="I17" s="22"/>
      <c r="J17" s="23"/>
      <c r="K17" s="24"/>
      <c r="L17" s="19"/>
      <c r="M17" s="25"/>
      <c r="N17" s="23"/>
      <c r="O17" s="25"/>
      <c r="P17" s="23"/>
      <c r="Q17" s="26"/>
      <c r="R17" s="27">
        <f>IF(ISBLANK(E17)=TRUE,"",(Z17+AD17))</f>
      </c>
      <c r="S17" s="70" t="str">
        <f>IF(ISBLANK(E17)=TRUE," ",ROUND(V17*R17,2))</f>
        <v> </v>
      </c>
      <c r="T17" s="68">
        <f>IF(A17="","",VLOOKUP(A17,'PKT.'!A$3:B$12,2,FALSE))</f>
        <v>6</v>
      </c>
      <c r="V17" s="10" t="e">
        <f>IF(E17&lt;125.441,10^(1.056683941*((LOG10(E17/125.441))^2)),1)</f>
        <v>#NUM!</v>
      </c>
      <c r="W17" s="30">
        <f>IF(G17="z",F17,IF(G17="x",F17*(-1),0))</f>
        <v>0</v>
      </c>
      <c r="X17" s="30">
        <f>IF(I17="z",H17,IF(I17="x",H17*(-1),0))</f>
        <v>0</v>
      </c>
      <c r="Y17" s="30">
        <f>IF(K17="z",J17,IF(K17="x",J17*(-1),0))</f>
        <v>0</v>
      </c>
      <c r="Z17" s="31">
        <f>IF(AND(W17&lt;0,X17&lt;0,Y17&lt;0),0,MAX(W17:Y17))</f>
        <v>0</v>
      </c>
      <c r="AA17" s="30">
        <f>IF(M17="z",L17,IF(M17="x",L17*(-1),0))</f>
        <v>0</v>
      </c>
      <c r="AB17" s="30">
        <f>IF(O17="z",N17,IF(O17="x",N17*(-1),0))</f>
        <v>0</v>
      </c>
      <c r="AC17" s="30">
        <f>IF(Q17="z",P17,IF(Q17="x",P17*(-1),0))</f>
        <v>0</v>
      </c>
      <c r="AD17" s="31">
        <f>IF(AND(AA17&lt;0,AB17&lt;0,AC17&lt;0),0,MAX(AA17:AC17))</f>
        <v>0</v>
      </c>
    </row>
    <row r="20" spans="8:14" ht="15">
      <c r="H20" s="99" t="s">
        <v>18</v>
      </c>
      <c r="I20" s="97"/>
      <c r="J20" s="99" t="s">
        <v>19</v>
      </c>
      <c r="K20" s="98"/>
      <c r="L20" s="98" t="s">
        <v>27</v>
      </c>
      <c r="M20" s="98"/>
      <c r="N20" s="98"/>
    </row>
    <row r="22" ht="15">
      <c r="B22" s="96" t="s">
        <v>30</v>
      </c>
    </row>
    <row r="23" ht="15">
      <c r="B23" s="96" t="s">
        <v>28</v>
      </c>
    </row>
    <row r="24" ht="15">
      <c r="B24" s="96" t="s">
        <v>29</v>
      </c>
    </row>
    <row r="25" ht="15">
      <c r="B25" s="96" t="s">
        <v>31</v>
      </c>
    </row>
    <row r="26" ht="15">
      <c r="B26" s="96" t="s">
        <v>33</v>
      </c>
    </row>
    <row r="27" ht="15">
      <c r="B27" s="97" t="s">
        <v>32</v>
      </c>
    </row>
  </sheetData>
  <sheetProtection/>
  <mergeCells count="16">
    <mergeCell ref="S13:S14"/>
    <mergeCell ref="T13:T14"/>
    <mergeCell ref="B13:B14"/>
    <mergeCell ref="C13:C14"/>
    <mergeCell ref="D13:D14"/>
    <mergeCell ref="E13:E14"/>
    <mergeCell ref="A13:A14"/>
    <mergeCell ref="F13:K13"/>
    <mergeCell ref="L13:Q13"/>
    <mergeCell ref="R13:R14"/>
    <mergeCell ref="F14:G14"/>
    <mergeCell ref="H14:I14"/>
    <mergeCell ref="J14:K14"/>
    <mergeCell ref="L14:M14"/>
    <mergeCell ref="N14:O14"/>
    <mergeCell ref="P14:Q14"/>
  </mergeCells>
  <conditionalFormatting sqref="L15:L17">
    <cfRule type="cellIs" priority="1" dxfId="2" operator="equal" stopIfTrue="1">
      <formula>IF(SIGN($AA15)=1,$AD15,0)</formula>
    </cfRule>
    <cfRule type="expression" priority="2" dxfId="3" stopIfTrue="1">
      <formula>IF($AA15&lt;0,$AA15,0)</formula>
    </cfRule>
    <cfRule type="expression" priority="3" dxfId="1" stopIfTrue="1">
      <formula>IF($AA15&gt;0,$AA15,0)</formula>
    </cfRule>
  </conditionalFormatting>
  <conditionalFormatting sqref="N15:N17">
    <cfRule type="cellIs" priority="1" dxfId="2" operator="equal" stopIfTrue="1">
      <formula>IF(SIGN($AB15)=1,$AD15,0)</formula>
    </cfRule>
    <cfRule type="expression" priority="2" dxfId="3" stopIfTrue="1">
      <formula>IF($AB15&lt;0,$AB15,0)</formula>
    </cfRule>
    <cfRule type="expression" priority="3" dxfId="1" stopIfTrue="1">
      <formula>IF($AB15&gt;0,$AB15,0)</formula>
    </cfRule>
  </conditionalFormatting>
  <conditionalFormatting sqref="P15:P17">
    <cfRule type="cellIs" priority="1" dxfId="2" operator="equal" stopIfTrue="1">
      <formula>IF(SIGN($AC15)=1,$AD15,0)</formula>
    </cfRule>
    <cfRule type="expression" priority="2" dxfId="3" stopIfTrue="1">
      <formula>IF($AC15&lt;0,$AC15,0)</formula>
    </cfRule>
    <cfRule type="expression" priority="3" dxfId="1" stopIfTrue="1">
      <formula>IF($AC15&gt;0,$AC15,0)</formula>
    </cfRule>
  </conditionalFormatting>
  <conditionalFormatting sqref="F15:F17">
    <cfRule type="expression" priority="1" dxfId="3" stopIfTrue="1">
      <formula>IF($W15&lt;0,$W15,0)</formula>
    </cfRule>
    <cfRule type="cellIs" priority="2" dxfId="2" operator="equal" stopIfTrue="1">
      <formula>IF(SIGN($W15)=1,$Z15,0)</formula>
    </cfRule>
    <cfRule type="expression" priority="3" dxfId="1" stopIfTrue="1">
      <formula>IF($W15&gt;0,$W15,0)</formula>
    </cfRule>
  </conditionalFormatting>
  <conditionalFormatting sqref="H15:H17">
    <cfRule type="cellIs" priority="1" dxfId="2" operator="equal" stopIfTrue="1">
      <formula>IF(SIGN($X15)=1,$Z15,0)</formula>
    </cfRule>
    <cfRule type="expression" priority="2" dxfId="3" stopIfTrue="1">
      <formula>IF($X15&lt;0,$X15,0)</formula>
    </cfRule>
    <cfRule type="expression" priority="3" dxfId="1" stopIfTrue="1">
      <formula>IF($X15&gt;0,$X15,0)</formula>
    </cfRule>
  </conditionalFormatting>
  <conditionalFormatting sqref="J15:J17">
    <cfRule type="expression" priority="1" dxfId="3" stopIfTrue="1">
      <formula>IF($Y15&lt;0,$Y15,0)</formula>
    </cfRule>
    <cfRule type="cellIs" priority="2" dxfId="2" operator="equal" stopIfTrue="1">
      <formula>IF(SIGN($Y15)=1,$Z15,0)</formula>
    </cfRule>
    <cfRule type="expression" priority="3" dxfId="1" stopIfTrue="1">
      <formula>IF($Y15&gt;0,$Y15,0)</formula>
    </cfRule>
  </conditionalFormatting>
  <conditionalFormatting sqref="I15:I17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</dc:creator>
  <cp:keywords/>
  <dc:description/>
  <cp:lastModifiedBy>Suprynowicz, Dawid</cp:lastModifiedBy>
  <cp:lastPrinted>2010-03-19T10:55:54Z</cp:lastPrinted>
  <dcterms:created xsi:type="dcterms:W3CDTF">2009-09-22T09:54:21Z</dcterms:created>
  <dcterms:modified xsi:type="dcterms:W3CDTF">2018-06-16T15:56:41Z</dcterms:modified>
  <cp:category/>
  <cp:version/>
  <cp:contentType/>
  <cp:contentStatus/>
</cp:coreProperties>
</file>